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0" yWindow="30" windowWidth="15885" windowHeight="12360"/>
  </bookViews>
  <sheets>
    <sheet name="centr_gov" sheetId="4" r:id="rId1"/>
    <sheet name="social_sec" sheetId="5" r:id="rId2"/>
    <sheet name="local_gov" sheetId="6" r:id="rId3"/>
    <sheet name="general_gov" sheetId="8" r:id="rId4"/>
  </sheets>
  <calcPr calcId="152511"/>
</workbook>
</file>

<file path=xl/calcChain.xml><?xml version="1.0" encoding="utf-8"?>
<calcChain xmlns="http://schemas.openxmlformats.org/spreadsheetml/2006/main">
  <c r="E12" i="8" l="1"/>
  <c r="E11" i="8" s="1"/>
  <c r="F12" i="8"/>
  <c r="F11" i="8" s="1"/>
  <c r="E25" i="8"/>
  <c r="F25" i="8"/>
  <c r="F10" i="8" l="1"/>
  <c r="E10" i="8"/>
  <c r="S27" i="8"/>
  <c r="S28" i="8"/>
  <c r="S29" i="8"/>
  <c r="S30" i="8"/>
  <c r="S31" i="8"/>
  <c r="S32" i="8"/>
  <c r="S26" i="8"/>
  <c r="S14" i="8"/>
  <c r="S15" i="8"/>
  <c r="S16" i="8"/>
  <c r="S17" i="8"/>
  <c r="S18" i="8"/>
  <c r="S19" i="8"/>
  <c r="S20" i="8"/>
  <c r="S21" i="8"/>
  <c r="S22" i="8"/>
  <c r="S23" i="8"/>
  <c r="S24" i="8"/>
  <c r="S13" i="8"/>
  <c r="R25" i="8"/>
  <c r="R12" i="8"/>
  <c r="S22" i="6"/>
  <c r="S23" i="6"/>
  <c r="S24" i="6"/>
  <c r="S25" i="6"/>
  <c r="S26" i="6"/>
  <c r="S27" i="6"/>
  <c r="S21" i="6"/>
  <c r="S14" i="6"/>
  <c r="S15" i="6"/>
  <c r="S16" i="6"/>
  <c r="S17" i="6"/>
  <c r="S18" i="6"/>
  <c r="S19" i="6"/>
  <c r="S13" i="6"/>
  <c r="R20" i="6"/>
  <c r="R12" i="6"/>
  <c r="S19" i="5"/>
  <c r="S20" i="5"/>
  <c r="S21" i="5"/>
  <c r="S22" i="5"/>
  <c r="S23" i="5"/>
  <c r="S24" i="5"/>
  <c r="S18" i="5"/>
  <c r="S13" i="5"/>
  <c r="S14" i="5"/>
  <c r="S15" i="5"/>
  <c r="S16" i="5"/>
  <c r="S12" i="5"/>
  <c r="R17" i="5"/>
  <c r="R11" i="5"/>
  <c r="S27" i="4"/>
  <c r="S28" i="4"/>
  <c r="S29" i="4"/>
  <c r="S30" i="4"/>
  <c r="S31" i="4"/>
  <c r="S32" i="4"/>
  <c r="S26" i="4"/>
  <c r="S13" i="4"/>
  <c r="S14" i="4"/>
  <c r="S15" i="4"/>
  <c r="S16" i="4"/>
  <c r="S17" i="4"/>
  <c r="S18" i="4"/>
  <c r="S19" i="4"/>
  <c r="S20" i="4"/>
  <c r="S21" i="4"/>
  <c r="S22" i="4"/>
  <c r="S23" i="4"/>
  <c r="S24" i="4"/>
  <c r="R25" i="4"/>
  <c r="R12" i="4"/>
  <c r="Q25" i="8"/>
  <c r="Q12" i="8"/>
  <c r="Q20" i="6"/>
  <c r="Q12" i="6"/>
  <c r="Q11" i="6" s="1"/>
  <c r="R11" i="8" l="1"/>
  <c r="R11" i="4"/>
  <c r="R11" i="6"/>
  <c r="R10" i="5"/>
  <c r="Q10" i="6"/>
  <c r="Q11" i="8"/>
  <c r="Q17" i="5"/>
  <c r="Q11" i="5"/>
  <c r="Q25" i="4"/>
  <c r="Q12" i="4"/>
  <c r="Q11" i="4" s="1"/>
  <c r="P25" i="8"/>
  <c r="S25" i="8" s="1"/>
  <c r="P12" i="8"/>
  <c r="P11" i="8" s="1"/>
  <c r="P20" i="6"/>
  <c r="S20" i="6" s="1"/>
  <c r="P12" i="6"/>
  <c r="P11" i="6" s="1"/>
  <c r="P17" i="5"/>
  <c r="P11" i="5"/>
  <c r="P25" i="4"/>
  <c r="P12" i="4"/>
  <c r="P11" i="4" s="1"/>
  <c r="O27" i="8"/>
  <c r="O28" i="8"/>
  <c r="O29" i="8"/>
  <c r="O30" i="8"/>
  <c r="O31" i="8"/>
  <c r="O32" i="8"/>
  <c r="O26" i="8"/>
  <c r="N25" i="8"/>
  <c r="O14" i="8"/>
  <c r="O15" i="8"/>
  <c r="O16" i="8"/>
  <c r="O17" i="8"/>
  <c r="O18" i="8"/>
  <c r="O19" i="8"/>
  <c r="O20" i="8"/>
  <c r="O21" i="8"/>
  <c r="O22" i="8"/>
  <c r="O23" i="8"/>
  <c r="O24" i="8"/>
  <c r="O13" i="8"/>
  <c r="N12" i="8"/>
  <c r="O22" i="6"/>
  <c r="O23" i="6"/>
  <c r="O24" i="6"/>
  <c r="O25" i="6"/>
  <c r="O26" i="6"/>
  <c r="O27" i="6"/>
  <c r="O21" i="6"/>
  <c r="O14" i="6"/>
  <c r="O15" i="6"/>
  <c r="O16" i="6"/>
  <c r="O17" i="6"/>
  <c r="O18" i="6"/>
  <c r="O19" i="6"/>
  <c r="O13" i="6"/>
  <c r="N20" i="6"/>
  <c r="N12" i="6"/>
  <c r="N11" i="6" s="1"/>
  <c r="O19" i="5"/>
  <c r="O20" i="5"/>
  <c r="O21" i="5"/>
  <c r="O22" i="5"/>
  <c r="O23" i="5"/>
  <c r="O24" i="5"/>
  <c r="O18" i="5"/>
  <c r="O13" i="5"/>
  <c r="O14" i="5"/>
  <c r="O15" i="5"/>
  <c r="O16" i="5"/>
  <c r="O12" i="5"/>
  <c r="N11" i="5"/>
  <c r="N17" i="5"/>
  <c r="O27" i="4"/>
  <c r="O28" i="4"/>
  <c r="O29" i="4"/>
  <c r="O30" i="4"/>
  <c r="O31" i="4"/>
  <c r="O32" i="4"/>
  <c r="O26" i="4"/>
  <c r="N25" i="4"/>
  <c r="O14" i="4"/>
  <c r="O15" i="4"/>
  <c r="O16" i="4"/>
  <c r="O17" i="4"/>
  <c r="O18" i="4"/>
  <c r="O19" i="4"/>
  <c r="O20" i="4"/>
  <c r="O21" i="4"/>
  <c r="O22" i="4"/>
  <c r="O23" i="4"/>
  <c r="O24" i="4"/>
  <c r="O13" i="4"/>
  <c r="N12" i="4"/>
  <c r="N11" i="4" s="1"/>
  <c r="M25" i="8"/>
  <c r="M12" i="8"/>
  <c r="M11" i="8" s="1"/>
  <c r="M20" i="6"/>
  <c r="M12" i="6"/>
  <c r="M11" i="6" s="1"/>
  <c r="M17" i="5"/>
  <c r="M11" i="5"/>
  <c r="M25" i="4"/>
  <c r="M12" i="4"/>
  <c r="M11" i="4" s="1"/>
  <c r="L25" i="8"/>
  <c r="L12" i="8"/>
  <c r="L20" i="6"/>
  <c r="L12" i="6"/>
  <c r="L11" i="6" s="1"/>
  <c r="L17" i="5"/>
  <c r="L11" i="5"/>
  <c r="L25" i="4"/>
  <c r="L12" i="4"/>
  <c r="L11" i="4" s="1"/>
  <c r="K27" i="8"/>
  <c r="K28" i="8"/>
  <c r="K29" i="8"/>
  <c r="K30" i="8"/>
  <c r="K31" i="8"/>
  <c r="K32" i="8"/>
  <c r="K26" i="8"/>
  <c r="K13" i="8"/>
  <c r="K14" i="8"/>
  <c r="K15" i="8"/>
  <c r="K16" i="8"/>
  <c r="K17" i="8"/>
  <c r="K18" i="8"/>
  <c r="K19" i="8"/>
  <c r="K20" i="8"/>
  <c r="K21" i="8"/>
  <c r="K22" i="8"/>
  <c r="K23" i="8"/>
  <c r="K24" i="8"/>
  <c r="J25" i="8"/>
  <c r="J12" i="8"/>
  <c r="K22" i="6"/>
  <c r="K23" i="6"/>
  <c r="K24" i="6"/>
  <c r="K25" i="6"/>
  <c r="K26" i="6"/>
  <c r="K27" i="6"/>
  <c r="K21" i="6"/>
  <c r="J20" i="6"/>
  <c r="J12" i="6"/>
  <c r="J11" i="6" s="1"/>
  <c r="K13" i="6"/>
  <c r="K14" i="6"/>
  <c r="K15" i="6"/>
  <c r="K16" i="6"/>
  <c r="K17" i="6"/>
  <c r="K18" i="6"/>
  <c r="K19" i="6"/>
  <c r="J17" i="5"/>
  <c r="J11" i="5"/>
  <c r="K19" i="5"/>
  <c r="K20" i="5"/>
  <c r="K21" i="5"/>
  <c r="K22" i="5"/>
  <c r="K23" i="5"/>
  <c r="K24" i="5"/>
  <c r="K18" i="5"/>
  <c r="K12" i="5"/>
  <c r="K13" i="5"/>
  <c r="K14" i="5"/>
  <c r="K15" i="5"/>
  <c r="K16" i="5"/>
  <c r="K27" i="4"/>
  <c r="K28" i="4"/>
  <c r="K29" i="4"/>
  <c r="K30" i="4"/>
  <c r="K31" i="4"/>
  <c r="K32" i="4"/>
  <c r="K26" i="4"/>
  <c r="G27" i="4"/>
  <c r="G28" i="4"/>
  <c r="G29" i="4"/>
  <c r="G30" i="4"/>
  <c r="G31" i="4"/>
  <c r="G32" i="4"/>
  <c r="G26" i="4"/>
  <c r="K13" i="4"/>
  <c r="K14" i="4"/>
  <c r="K15" i="4"/>
  <c r="K16" i="4"/>
  <c r="K17" i="4"/>
  <c r="K18" i="4"/>
  <c r="K19" i="4"/>
  <c r="K20" i="4"/>
  <c r="K21" i="4"/>
  <c r="K22" i="4"/>
  <c r="K23" i="4"/>
  <c r="K24" i="4"/>
  <c r="G13" i="4"/>
  <c r="G14" i="4"/>
  <c r="G15" i="4"/>
  <c r="G16" i="4"/>
  <c r="G17" i="4"/>
  <c r="G18" i="4"/>
  <c r="G19" i="4"/>
  <c r="G20" i="4"/>
  <c r="G21" i="4"/>
  <c r="G22" i="4"/>
  <c r="G23" i="4"/>
  <c r="G24" i="4"/>
  <c r="J25" i="4"/>
  <c r="J12" i="4"/>
  <c r="J11" i="4" s="1"/>
  <c r="I12" i="4"/>
  <c r="I11" i="4" s="1"/>
  <c r="I12" i="6"/>
  <c r="I11" i="6" s="1"/>
  <c r="I25" i="4"/>
  <c r="I12" i="8"/>
  <c r="I11" i="8" s="1"/>
  <c r="I25" i="8"/>
  <c r="I20" i="6"/>
  <c r="I17" i="5"/>
  <c r="I11" i="5"/>
  <c r="H25" i="4"/>
  <c r="H12" i="4"/>
  <c r="H11" i="4" s="1"/>
  <c r="H25" i="8"/>
  <c r="H12" i="8"/>
  <c r="H12" i="6"/>
  <c r="H11" i="6" s="1"/>
  <c r="H20" i="6"/>
  <c r="H17" i="5"/>
  <c r="H11" i="5"/>
  <c r="G27" i="8"/>
  <c r="G28" i="8"/>
  <c r="G29" i="8"/>
  <c r="G30" i="8"/>
  <c r="G31" i="8"/>
  <c r="G32" i="8"/>
  <c r="G26" i="8"/>
  <c r="G14" i="8"/>
  <c r="G15" i="8"/>
  <c r="G16" i="8"/>
  <c r="G17" i="8"/>
  <c r="G18" i="8"/>
  <c r="G19" i="8"/>
  <c r="G20" i="8"/>
  <c r="G21" i="8"/>
  <c r="G22" i="8"/>
  <c r="G23" i="8"/>
  <c r="G24" i="8"/>
  <c r="G13" i="8"/>
  <c r="F25" i="4"/>
  <c r="F12" i="4"/>
  <c r="F11" i="4" s="1"/>
  <c r="G22" i="6"/>
  <c r="G23" i="6"/>
  <c r="G24" i="6"/>
  <c r="G25" i="6"/>
  <c r="G26" i="6"/>
  <c r="G27" i="6"/>
  <c r="G21" i="6"/>
  <c r="G13" i="6"/>
  <c r="G14" i="6"/>
  <c r="G15" i="6"/>
  <c r="G16" i="6"/>
  <c r="G17" i="6"/>
  <c r="G18" i="6"/>
  <c r="G19" i="6"/>
  <c r="F20" i="6"/>
  <c r="F12" i="6"/>
  <c r="F11" i="6" s="1"/>
  <c r="G19" i="5"/>
  <c r="G20" i="5"/>
  <c r="G21" i="5"/>
  <c r="G22" i="5"/>
  <c r="G23" i="5"/>
  <c r="G24" i="5"/>
  <c r="G18" i="5"/>
  <c r="G12" i="5"/>
  <c r="G14" i="5"/>
  <c r="G15" i="5"/>
  <c r="G16" i="5"/>
  <c r="G13" i="5"/>
  <c r="F17" i="5"/>
  <c r="F11" i="5"/>
  <c r="E12" i="6"/>
  <c r="E11" i="6" s="1"/>
  <c r="E12" i="4"/>
  <c r="E11" i="4" s="1"/>
  <c r="E20" i="6"/>
  <c r="E17" i="5"/>
  <c r="E11" i="5"/>
  <c r="E25" i="4"/>
  <c r="D12" i="4"/>
  <c r="D25" i="4"/>
  <c r="D12" i="6"/>
  <c r="D12" i="8"/>
  <c r="S17" i="5" l="1"/>
  <c r="T16" i="6"/>
  <c r="T22" i="6"/>
  <c r="T16" i="5"/>
  <c r="T28" i="8"/>
  <c r="I10" i="5"/>
  <c r="S11" i="5"/>
  <c r="S25" i="4"/>
  <c r="S12" i="8"/>
  <c r="O11" i="5"/>
  <c r="T30" i="8"/>
  <c r="T27" i="8"/>
  <c r="T23" i="4"/>
  <c r="T15" i="5"/>
  <c r="T19" i="6"/>
  <c r="T21" i="8"/>
  <c r="T15" i="4"/>
  <c r="T23" i="5"/>
  <c r="T19" i="5"/>
  <c r="T17" i="6"/>
  <c r="T21" i="4"/>
  <c r="T26" i="8"/>
  <c r="T24" i="8"/>
  <c r="T20" i="8"/>
  <c r="T17" i="8"/>
  <c r="T22" i="8"/>
  <c r="T14" i="8"/>
  <c r="T23" i="8"/>
  <c r="T15" i="8"/>
  <c r="S12" i="6"/>
  <c r="S11" i="6"/>
  <c r="S10" i="6" s="1"/>
  <c r="T23" i="6"/>
  <c r="T18" i="6"/>
  <c r="T14" i="6"/>
  <c r="T13" i="6"/>
  <c r="T13" i="5"/>
  <c r="T12" i="5"/>
  <c r="T24" i="5"/>
  <c r="K17" i="5"/>
  <c r="T18" i="5"/>
  <c r="T22" i="5"/>
  <c r="K11" i="5"/>
  <c r="T14" i="5"/>
  <c r="T20" i="5"/>
  <c r="T21" i="5"/>
  <c r="S11" i="4"/>
  <c r="S12" i="4"/>
  <c r="T30" i="4"/>
  <c r="T31" i="4"/>
  <c r="T27" i="4"/>
  <c r="T32" i="4"/>
  <c r="T28" i="4"/>
  <c r="T26" i="4"/>
  <c r="T29" i="4"/>
  <c r="T19" i="4"/>
  <c r="T24" i="4"/>
  <c r="T20" i="4"/>
  <c r="T16" i="4"/>
  <c r="T13" i="4"/>
  <c r="T17" i="4"/>
  <c r="T22" i="4"/>
  <c r="T18" i="4"/>
  <c r="T14" i="4"/>
  <c r="T13" i="8"/>
  <c r="O25" i="8"/>
  <c r="T16" i="8"/>
  <c r="T19" i="8"/>
  <c r="T29" i="8"/>
  <c r="O12" i="8"/>
  <c r="O25" i="4"/>
  <c r="O12" i="4"/>
  <c r="T25" i="6"/>
  <c r="O20" i="6"/>
  <c r="O11" i="6"/>
  <c r="O17" i="5"/>
  <c r="T32" i="8"/>
  <c r="T31" i="8"/>
  <c r="T18" i="8"/>
  <c r="T26" i="6"/>
  <c r="T27" i="6"/>
  <c r="T24" i="6"/>
  <c r="T21" i="6"/>
  <c r="T15" i="6"/>
  <c r="R10" i="8"/>
  <c r="S11" i="8"/>
  <c r="R10" i="4"/>
  <c r="R10" i="6"/>
  <c r="Q10" i="4"/>
  <c r="Q10" i="8"/>
  <c r="Q10" i="5"/>
  <c r="P10" i="8"/>
  <c r="P10" i="6"/>
  <c r="P10" i="5"/>
  <c r="P10" i="4"/>
  <c r="K25" i="8"/>
  <c r="K12" i="8"/>
  <c r="K20" i="6"/>
  <c r="K12" i="6"/>
  <c r="K11" i="6"/>
  <c r="K25" i="4"/>
  <c r="K11" i="4"/>
  <c r="N11" i="8"/>
  <c r="N10" i="8" s="1"/>
  <c r="N10" i="4"/>
  <c r="O11" i="4"/>
  <c r="O12" i="6"/>
  <c r="N10" i="5"/>
  <c r="N10" i="6"/>
  <c r="G12" i="8"/>
  <c r="G12" i="6"/>
  <c r="G25" i="4"/>
  <c r="G12" i="4"/>
  <c r="M10" i="4"/>
  <c r="M10" i="8"/>
  <c r="M10" i="6"/>
  <c r="M10" i="5"/>
  <c r="L11" i="8"/>
  <c r="L10" i="4"/>
  <c r="L10" i="6"/>
  <c r="L10" i="5"/>
  <c r="J11" i="8"/>
  <c r="J10" i="8" s="1"/>
  <c r="K12" i="4"/>
  <c r="J10" i="6"/>
  <c r="J10" i="5"/>
  <c r="J10" i="4"/>
  <c r="I10" i="8"/>
  <c r="I10" i="6"/>
  <c r="I10" i="4"/>
  <c r="H11" i="8"/>
  <c r="H10" i="8" s="1"/>
  <c r="H10" i="4"/>
  <c r="H10" i="6"/>
  <c r="H10" i="5"/>
  <c r="F10" i="4"/>
  <c r="F10" i="6"/>
  <c r="F10" i="5"/>
  <c r="E10" i="6"/>
  <c r="E10" i="5"/>
  <c r="E10" i="4"/>
  <c r="D11" i="5"/>
  <c r="G11" i="5" s="1"/>
  <c r="D11" i="8"/>
  <c r="D25" i="8"/>
  <c r="G25" i="8" s="1"/>
  <c r="D20" i="6"/>
  <c r="G20" i="6" s="1"/>
  <c r="D11" i="6"/>
  <c r="D17" i="5"/>
  <c r="G17" i="5" s="1"/>
  <c r="D11" i="4"/>
  <c r="G11" i="4" s="1"/>
  <c r="S10" i="5" l="1"/>
  <c r="K10" i="5"/>
  <c r="T11" i="5"/>
  <c r="T11" i="4"/>
  <c r="T17" i="5"/>
  <c r="T25" i="4"/>
  <c r="T12" i="4"/>
  <c r="T25" i="8"/>
  <c r="O10" i="6"/>
  <c r="T12" i="8"/>
  <c r="S10" i="4"/>
  <c r="S10" i="8"/>
  <c r="T12" i="6"/>
  <c r="K10" i="6"/>
  <c r="K10" i="4"/>
  <c r="O11" i="8"/>
  <c r="O10" i="8" s="1"/>
  <c r="D10" i="6"/>
  <c r="G11" i="6"/>
  <c r="G10" i="6" s="1"/>
  <c r="G10" i="4"/>
  <c r="G10" i="5"/>
  <c r="L10" i="8"/>
  <c r="O10" i="4"/>
  <c r="O10" i="5"/>
  <c r="K11" i="8"/>
  <c r="K10" i="8" s="1"/>
  <c r="G11" i="8"/>
  <c r="G10" i="8" s="1"/>
  <c r="D10" i="5"/>
  <c r="D10" i="4"/>
  <c r="D10" i="8"/>
  <c r="T10" i="4" l="1"/>
  <c r="T11" i="8"/>
  <c r="T10" i="8" s="1"/>
  <c r="T11" i="6"/>
  <c r="T20" i="6" l="1"/>
  <c r="T10" i="6" s="1"/>
  <c r="T10" i="5"/>
</calcChain>
</file>

<file path=xl/sharedStrings.xml><?xml version="1.0" encoding="utf-8"?>
<sst xmlns="http://schemas.openxmlformats.org/spreadsheetml/2006/main" count="194" uniqueCount="77">
  <si>
    <t>A</t>
  </si>
  <si>
    <t>Sotsiaalkindlustusfondide tulude ja kulude esitamine vastavuses Nõukogu Direktiiviga 2011/85/EL</t>
  </si>
  <si>
    <t>Keskvalitsuse alamsektori tulude ja kulude esitamine vastavuses Nõukogu Direktiiviga 2011/85/EL</t>
  </si>
  <si>
    <t>Keskvalitsuse alamsektor hõlmab riigiraamatupidamiskohustuslasi (ministeeriumid koos allasutustega, põhiseaduslikud institutsioonid)</t>
  </si>
  <si>
    <t>Kohalike omavalitsuste alamsektori tulude ja kulude esitamine vastavuses Nõukogu Direktiiviga 2011/85/EL</t>
  </si>
  <si>
    <t>Valitsussektori tulude ja kulude esitamine vastavuses Nõukogu Direktiiviga 2011/85/EL</t>
  </si>
  <si>
    <t>Fiscal data for general government sector according to  CD 2011/85/EU</t>
  </si>
  <si>
    <t>Fiscal data for local government subsector according to  CD 2011/85/EU</t>
  </si>
  <si>
    <t>Fiscal data for social security subsector according to  CD 2011/85/EU</t>
  </si>
  <si>
    <t>Fiscal data for central government subsector according to  CD 2011/85/EU</t>
  </si>
  <si>
    <t xml:space="preserve">Central government subsector consists of all state accounting entities (administrative departmets of the state, government agencies, constitutional institutions), </t>
  </si>
  <si>
    <t>Valitsussektor koondab kõikide alamsektorite andmed (keskvalitsus, sotsiaalkindlustusfondid ja kohalike omavalitsuste alamsektor).</t>
  </si>
  <si>
    <t>Completeness of data: the tabel above contains complete direct data from members of subsector, all members have presented their reports.</t>
  </si>
  <si>
    <t>Andmete täielikkus: ülaltoodud tabel on koostatud alamsektorisse kuuluvate üksuste poolt esitatud andmete põhjal.</t>
  </si>
  <si>
    <t>Sotsiaalkindlustusfondide alamsektor hõlmab Eesti Haigekassat ja Eesti Töötukassat.</t>
  </si>
  <si>
    <t>Social security subsector consists of Estonian Health Insurance Fund and Estonian Unemployment Insurance Fund.</t>
  </si>
  <si>
    <t>Local government subsector consists of all local gevernment entities (administrative departmets of the local governments, local government agencies)</t>
  </si>
  <si>
    <t>and other accounting entities within government sector over which local governments have direct dominant influence.</t>
  </si>
  <si>
    <t>Andmete täielikkus: ülaltoodud tabel on koostatud valitsussektorisse kuuluvate üksuste poolt esitatud andmete põhjal, kõik üksused on aruanded esitanud.</t>
  </si>
  <si>
    <t>EUR mil; Alamsektori tekkepõhise raamatupidamise andmetel/ Accrual basis data</t>
  </si>
  <si>
    <t>Tulud kokku/ Total revenue</t>
  </si>
  <si>
    <t>Tulu majandustegevusest/ Sales</t>
  </si>
  <si>
    <t>Saadud toetused/ Grants</t>
  </si>
  <si>
    <t>Muud tulud/ Other current revenue</t>
  </si>
  <si>
    <t>Edasiantud maksud, lõivud, trahvid/ Transfers of taxes, state fees and fines</t>
  </si>
  <si>
    <t>Tulem osalustelt/ Capital revenue</t>
  </si>
  <si>
    <t>Kulud kokku/ Total expenditure</t>
  </si>
  <si>
    <t>Tööjõukulud/ Compensation of employees</t>
  </si>
  <si>
    <t>Majanduskulud/ Purchase of goods and services</t>
  </si>
  <si>
    <t>Muud toetused/ Other benefits</t>
  </si>
  <si>
    <t>Muud kulud/ Other current expenditures</t>
  </si>
  <si>
    <t>Põhivara amortisatsioon/ Depreciation of assets</t>
  </si>
  <si>
    <t xml:space="preserve">Avaldatud/ Published: </t>
  </si>
  <si>
    <t>Keskvalitsuse alamsektor/ Central government subsector</t>
  </si>
  <si>
    <t>Maksud/ Taxes</t>
  </si>
  <si>
    <t>Sotsiaaltoetused/ Social benefits</t>
  </si>
  <si>
    <t>Sotsiaalkindlustusfondid/ Social security subsector</t>
  </si>
  <si>
    <t>Kohalike omavalitsuste alamsektor/ Local government subsector</t>
  </si>
  <si>
    <t>Tulem/ Overall balance (1+2)</t>
  </si>
  <si>
    <t>Valitsussektor/ General government sector</t>
  </si>
  <si>
    <t>sh tulumaks/ of which income tax</t>
  </si>
  <si>
    <t>sh käibemaks/ of which VAT</t>
  </si>
  <si>
    <t>sh aktsiisid/ of which excise duties</t>
  </si>
  <si>
    <t>sh muud maksud/ of which other taxes</t>
  </si>
  <si>
    <t>Sotsiaalkindlustusmaksed/ Social contributions</t>
  </si>
  <si>
    <t>Ebatõenäoliselt laekuvad maksu-, lõivu- ja trahvinõuded/ Provisions of non-collectable taxes and fines</t>
  </si>
  <si>
    <t>Tulu hoiustelt ja väärtpaberitelt ning muud finantstulud/ Revenues from bank deposits and operations in financial instruments and other financial revenues</t>
  </si>
  <si>
    <t>Intressikulu ja muud finantskulud/ Interest costs and other financial costs</t>
  </si>
  <si>
    <t>General government sector comprises data from all subsectors (central government sector, local governement sector, social security funds).</t>
  </si>
  <si>
    <t>sh muud maksud/of which other taxes</t>
  </si>
  <si>
    <t>Kohalike omavalituste alamsektor hõlmab kohaliku omavalitsuse üksusi ja nende valitseva mõju all olevaid valitsussektorisse kuuluvaid üksusi.</t>
  </si>
  <si>
    <t>sh aktsiisid/ of which excise taxes</t>
  </si>
  <si>
    <t>Kulud kokku/ Total expenses</t>
  </si>
  <si>
    <t>Tööjõukulud/ Labour costs</t>
  </si>
  <si>
    <t>Majanduskulud/ Operating expenses</t>
  </si>
  <si>
    <t>Muud kulud/ Other current expenses</t>
  </si>
  <si>
    <t>Põhivara amortisatsioon/ Depreciation of fixed assets</t>
  </si>
  <si>
    <t>ja avalik-õiguslikke juriidilisi isikuid ning nende poolt asutatud valitsussektorisse kuuluvaid üksusi (v.a Eesti Haigekassa ja Eesti Töötukassa).</t>
  </si>
  <si>
    <t>other legal persons in public law and accounting entities within government sector over which abovementioned entities have direct dominant influence (excluding Estonian Health Insurance Fund and Estonian Unemployment Insurance Fund).</t>
  </si>
  <si>
    <t xml:space="preserve">Uuendatud/ Updated: </t>
  </si>
  <si>
    <t>Jaanuar 2019/ January 2019</t>
  </si>
  <si>
    <t>Veebruar 2019/ February 2019</t>
  </si>
  <si>
    <t>Märts 2019/ March 2019</t>
  </si>
  <si>
    <t>I KV 2019/ 1Q 2019</t>
  </si>
  <si>
    <t>Aprill 2019/ April 2019</t>
  </si>
  <si>
    <t>Mai 2019/ May 2019</t>
  </si>
  <si>
    <t>Juuni 2019/ June 2019</t>
  </si>
  <si>
    <t>II KV 2019/ 2Q 2019</t>
  </si>
  <si>
    <t>Juuli 2019/ July 2019</t>
  </si>
  <si>
    <t>August 2019/ August 2019</t>
  </si>
  <si>
    <t>September 2019/ September 2019</t>
  </si>
  <si>
    <t>III KV 2019/ 3Q 2019</t>
  </si>
  <si>
    <t>Oktoober 2019/ October 2019</t>
  </si>
  <si>
    <t>November 2019/ November 2019</t>
  </si>
  <si>
    <t>Detsember 2019/ December 2019</t>
  </si>
  <si>
    <t>IV KV 2019/ 4Q 2019</t>
  </si>
  <si>
    <t>Kokku 2019/ Total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</si>
</sst>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186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charset val="186"/>
    </font>
    <font>
      <sz val="11"/>
      <name val="Calibri"/>
      <family val="2"/>
      <charset val="186"/>
    </font>
    <font>
      <sz val="1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7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7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0" xfId="0" applyFill="1"/>
    <xf numFmtId="0" fontId="0" fillId="0" borderId="1" xfId="0" applyBorder="1" applyAlignment="1">
      <alignment horizontal="right" wrapText="1"/>
    </xf>
    <xf numFmtId="0" fontId="0" fillId="0" borderId="1" xfId="0" applyFill="1" applyBorder="1"/>
    <xf numFmtId="0" fontId="8" fillId="0" borderId="1" xfId="0" applyFont="1" applyBorder="1" applyAlignment="1">
      <alignment horizontal="right" wrapText="1"/>
    </xf>
    <xf numFmtId="0" fontId="0" fillId="2" borderId="0" xfId="0" applyFill="1"/>
    <xf numFmtId="0" fontId="9" fillId="0" borderId="0" xfId="0" applyFont="1"/>
    <xf numFmtId="164" fontId="7" fillId="0" borderId="1" xfId="0" applyNumberFormat="1" applyFont="1" applyBorder="1"/>
    <xf numFmtId="0" fontId="0" fillId="2" borderId="0" xfId="0" applyFill="1" applyAlignment="1">
      <alignment wrapText="1"/>
    </xf>
    <xf numFmtId="14" fontId="10" fillId="0" borderId="0" xfId="0" applyNumberFormat="1" applyFont="1"/>
    <xf numFmtId="0" fontId="7" fillId="0" borderId="3" xfId="0" applyFont="1" applyBorder="1"/>
    <xf numFmtId="0" fontId="0" fillId="0" borderId="1" xfId="0" applyFill="1" applyBorder="1" applyAlignment="1">
      <alignment wrapText="1"/>
    </xf>
    <xf numFmtId="0" fontId="0" fillId="0" borderId="0" xfId="0" applyAlignment="1">
      <alignment wrapText="1"/>
    </xf>
    <xf numFmtId="0" fontId="11" fillId="2" borderId="0" xfId="0" applyFont="1" applyFill="1" applyAlignment="1">
      <alignment wrapText="1"/>
    </xf>
    <xf numFmtId="0" fontId="0" fillId="0" borderId="1" xfId="0" applyBorder="1" applyAlignment="1">
      <alignment vertical="top"/>
    </xf>
    <xf numFmtId="0" fontId="0" fillId="0" borderId="1" xfId="0" applyBorder="1" applyAlignment="1"/>
    <xf numFmtId="164" fontId="7" fillId="2" borderId="1" xfId="0" applyNumberFormat="1" applyFont="1" applyFill="1" applyBorder="1"/>
    <xf numFmtId="164" fontId="0" fillId="2" borderId="1" xfId="0" applyNumberFormat="1" applyFill="1" applyBorder="1"/>
    <xf numFmtId="164" fontId="6" fillId="2" borderId="1" xfId="0" applyNumberFormat="1" applyFont="1" applyFill="1" applyBorder="1"/>
    <xf numFmtId="164" fontId="0" fillId="0" borderId="1" xfId="0" applyNumberFormat="1" applyFill="1" applyBorder="1"/>
    <xf numFmtId="164" fontId="5" fillId="2" borderId="1" xfId="0" applyNumberFormat="1" applyFont="1" applyFill="1" applyBorder="1"/>
    <xf numFmtId="164" fontId="7" fillId="0" borderId="1" xfId="0" applyNumberFormat="1" applyFont="1" applyFill="1" applyBorder="1"/>
    <xf numFmtId="164" fontId="6" fillId="0" borderId="1" xfId="0" applyNumberFormat="1" applyFont="1" applyFill="1" applyBorder="1"/>
    <xf numFmtId="14" fontId="12" fillId="0" borderId="0" xfId="0" applyNumberFormat="1" applyFont="1"/>
    <xf numFmtId="164" fontId="3" fillId="0" borderId="1" xfId="0" applyNumberFormat="1" applyFont="1" applyFill="1" applyBorder="1"/>
    <xf numFmtId="164" fontId="2" fillId="0" borderId="1" xfId="0" applyNumberFormat="1" applyFont="1" applyFill="1" applyBorder="1"/>
    <xf numFmtId="164" fontId="5" fillId="0" borderId="1" xfId="0" applyNumberFormat="1" applyFont="1" applyFill="1" applyBorder="1"/>
    <xf numFmtId="164" fontId="13" fillId="0" borderId="1" xfId="0" applyNumberFormat="1" applyFont="1" applyFill="1" applyBorder="1"/>
    <xf numFmtId="164" fontId="8" fillId="0" borderId="1" xfId="0" applyNumberFormat="1" applyFont="1" applyFill="1" applyBorder="1"/>
    <xf numFmtId="14" fontId="12" fillId="0" borderId="0" xfId="0" applyNumberFormat="1" applyFont="1" applyFill="1"/>
    <xf numFmtId="164" fontId="4" fillId="0" borderId="1" xfId="0" applyNumberFormat="1" applyFont="1" applyFill="1" applyBorder="1"/>
    <xf numFmtId="164" fontId="0" fillId="0" borderId="5" xfId="0" applyNumberFormat="1" applyFill="1" applyBorder="1"/>
    <xf numFmtId="164" fontId="8" fillId="0" borderId="5" xfId="0" applyNumberFormat="1" applyFont="1" applyFill="1" applyBorder="1"/>
    <xf numFmtId="0" fontId="0" fillId="0" borderId="0" xfId="0" applyFill="1" applyBorder="1"/>
    <xf numFmtId="0" fontId="0" fillId="0" borderId="0" xfId="0" applyBorder="1"/>
    <xf numFmtId="164" fontId="1" fillId="0" borderId="5" xfId="0" applyNumberFormat="1" applyFont="1" applyFill="1" applyBorder="1"/>
    <xf numFmtId="164" fontId="14" fillId="0" borderId="5" xfId="0" applyNumberFormat="1" applyFont="1" applyFill="1" applyBorder="1"/>
    <xf numFmtId="164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0"/>
  <sheetViews>
    <sheetView tabSelected="1" zoomScale="77" zoomScaleNormal="77" workbookViewId="0">
      <selection activeCell="V22" sqref="V22"/>
    </sheetView>
  </sheetViews>
  <sheetFormatPr defaultRowHeight="15" x14ac:dyDescent="0.25"/>
  <cols>
    <col min="1" max="1" width="3.140625" customWidth="1"/>
    <col min="2" max="2" width="4.42578125" customWidth="1"/>
    <col min="3" max="3" width="43.5703125" customWidth="1"/>
    <col min="4" max="4" width="13.85546875" customWidth="1"/>
    <col min="5" max="5" width="15.28515625" customWidth="1"/>
    <col min="6" max="6" width="12" customWidth="1"/>
    <col min="7" max="7" width="9.85546875" customWidth="1"/>
    <col min="8" max="8" width="11.140625" customWidth="1"/>
    <col min="9" max="9" width="10.140625" customWidth="1"/>
    <col min="10" max="10" width="11.140625" customWidth="1"/>
    <col min="11" max="11" width="11.28515625" customWidth="1"/>
    <col min="12" max="12" width="11" customWidth="1"/>
    <col min="13" max="13" width="12.5703125" customWidth="1"/>
    <col min="14" max="14" width="17.140625" customWidth="1"/>
    <col min="15" max="15" width="11.140625" customWidth="1"/>
    <col min="16" max="16" width="14.7109375" customWidth="1"/>
    <col min="17" max="17" width="16.140625" customWidth="1"/>
    <col min="18" max="18" width="17.42578125" customWidth="1"/>
    <col min="19" max="19" width="11.140625" customWidth="1"/>
    <col min="20" max="20" width="12.5703125" customWidth="1"/>
  </cols>
  <sheetData>
    <row r="2" spans="1:20" ht="15.75" x14ac:dyDescent="0.25">
      <c r="C2" s="12" t="s">
        <v>2</v>
      </c>
    </row>
    <row r="3" spans="1:20" ht="15.75" x14ac:dyDescent="0.25">
      <c r="C3" s="12" t="s">
        <v>9</v>
      </c>
    </row>
    <row r="5" spans="1:20" x14ac:dyDescent="0.25">
      <c r="C5" t="s">
        <v>32</v>
      </c>
      <c r="D5" s="35">
        <v>43864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20" x14ac:dyDescent="0.25">
      <c r="C6" t="s">
        <v>59</v>
      </c>
      <c r="D6" s="29">
        <v>44096</v>
      </c>
    </row>
    <row r="8" spans="1:20" x14ac:dyDescent="0.25">
      <c r="C8" t="s">
        <v>19</v>
      </c>
    </row>
    <row r="9" spans="1:20" ht="27" customHeight="1" x14ac:dyDescent="0.25">
      <c r="B9" s="11"/>
      <c r="C9" s="14" t="s">
        <v>33</v>
      </c>
      <c r="D9" s="19" t="s">
        <v>60</v>
      </c>
      <c r="E9" s="19" t="s">
        <v>61</v>
      </c>
      <c r="F9" s="19" t="s">
        <v>62</v>
      </c>
      <c r="G9" s="19" t="s">
        <v>63</v>
      </c>
      <c r="H9" s="19" t="s">
        <v>64</v>
      </c>
      <c r="I9" s="19" t="s">
        <v>65</v>
      </c>
      <c r="J9" s="19" t="s">
        <v>66</v>
      </c>
      <c r="K9" s="19" t="s">
        <v>67</v>
      </c>
      <c r="L9" s="19" t="s">
        <v>68</v>
      </c>
      <c r="M9" s="19" t="s">
        <v>69</v>
      </c>
      <c r="N9" s="19" t="s">
        <v>70</v>
      </c>
      <c r="O9" s="19" t="s">
        <v>71</v>
      </c>
      <c r="P9" s="19" t="s">
        <v>72</v>
      </c>
      <c r="Q9" s="19" t="s">
        <v>73</v>
      </c>
      <c r="R9" s="19" t="s">
        <v>74</v>
      </c>
      <c r="S9" s="19" t="s">
        <v>75</v>
      </c>
      <c r="T9" s="19" t="s">
        <v>76</v>
      </c>
    </row>
    <row r="10" spans="1:20" x14ac:dyDescent="0.25">
      <c r="B10" s="1" t="s">
        <v>0</v>
      </c>
      <c r="C10" s="1" t="s">
        <v>38</v>
      </c>
      <c r="D10" s="13">
        <f t="shared" ref="D10:T10" si="0">D11+D25</f>
        <v>-99.999999999999886</v>
      </c>
      <c r="E10" s="13">
        <f t="shared" si="0"/>
        <v>-71.899999999999864</v>
      </c>
      <c r="F10" s="13">
        <f t="shared" si="0"/>
        <v>76.399999999999977</v>
      </c>
      <c r="G10" s="22">
        <f t="shared" si="0"/>
        <v>-95.499999999999773</v>
      </c>
      <c r="H10" s="27">
        <f t="shared" si="0"/>
        <v>-7.8999999999999773</v>
      </c>
      <c r="I10" s="27">
        <f t="shared" si="0"/>
        <v>73.899999999999977</v>
      </c>
      <c r="J10" s="27">
        <f t="shared" si="0"/>
        <v>-3.7000000000001592</v>
      </c>
      <c r="K10" s="22">
        <f t="shared" si="0"/>
        <v>62.299999999999727</v>
      </c>
      <c r="L10" s="27">
        <f t="shared" si="0"/>
        <v>38.399999999999864</v>
      </c>
      <c r="M10" s="27">
        <f t="shared" si="0"/>
        <v>39</v>
      </c>
      <c r="N10" s="27">
        <f t="shared" si="0"/>
        <v>81</v>
      </c>
      <c r="O10" s="22">
        <f t="shared" si="0"/>
        <v>158.39999999999986</v>
      </c>
      <c r="P10" s="13">
        <f t="shared" si="0"/>
        <v>-12.299999999999955</v>
      </c>
      <c r="Q10" s="13">
        <f t="shared" si="0"/>
        <v>46.200000000000159</v>
      </c>
      <c r="R10" s="13">
        <f t="shared" si="0"/>
        <v>-621.70000000000016</v>
      </c>
      <c r="S10" s="22">
        <f t="shared" si="0"/>
        <v>-587.80000000000018</v>
      </c>
      <c r="T10" s="22">
        <f t="shared" si="0"/>
        <v>-462.60000000000036</v>
      </c>
    </row>
    <row r="11" spans="1:20" x14ac:dyDescent="0.25">
      <c r="B11" s="4">
        <v>1</v>
      </c>
      <c r="C11" s="1" t="s">
        <v>20</v>
      </c>
      <c r="D11" s="27">
        <f t="shared" ref="D11:R11" si="1">D12+D17+D18+D19+D20+D21+D22+D23+D24</f>
        <v>552.40000000000009</v>
      </c>
      <c r="E11" s="27">
        <f t="shared" si="1"/>
        <v>549.30000000000007</v>
      </c>
      <c r="F11" s="27">
        <f t="shared" si="1"/>
        <v>695.19999999999993</v>
      </c>
      <c r="G11" s="22">
        <f>SUM(D11:F11)</f>
        <v>1796.9</v>
      </c>
      <c r="H11" s="27">
        <f t="shared" si="1"/>
        <v>638.1</v>
      </c>
      <c r="I11" s="27">
        <f t="shared" si="1"/>
        <v>693.4</v>
      </c>
      <c r="J11" s="27">
        <f t="shared" si="1"/>
        <v>692.09999999999991</v>
      </c>
      <c r="K11" s="22">
        <f>SUM(H11:J11)</f>
        <v>2023.6</v>
      </c>
      <c r="L11" s="27">
        <f t="shared" si="1"/>
        <v>642.39999999999986</v>
      </c>
      <c r="M11" s="27">
        <f t="shared" si="1"/>
        <v>620.90000000000009</v>
      </c>
      <c r="N11" s="27">
        <f t="shared" si="1"/>
        <v>727.09999999999991</v>
      </c>
      <c r="O11" s="22">
        <f>SUM(L11:N11)</f>
        <v>1990.3999999999999</v>
      </c>
      <c r="P11" s="27">
        <f t="shared" si="1"/>
        <v>631.6</v>
      </c>
      <c r="Q11" s="27">
        <f t="shared" si="1"/>
        <v>691.40000000000009</v>
      </c>
      <c r="R11" s="27">
        <f t="shared" si="1"/>
        <v>607.1</v>
      </c>
      <c r="S11" s="22">
        <f>P11+Q11+R11</f>
        <v>1930.1</v>
      </c>
      <c r="T11" s="22">
        <f>G11+K11+O11+S11</f>
        <v>7741</v>
      </c>
    </row>
    <row r="12" spans="1:20" x14ac:dyDescent="0.25">
      <c r="B12" s="5"/>
      <c r="C12" s="2" t="s">
        <v>34</v>
      </c>
      <c r="D12" s="25">
        <f t="shared" ref="D12:R12" si="2">D13+D14+D15+D16</f>
        <v>404.1</v>
      </c>
      <c r="E12" s="25">
        <f t="shared" si="2"/>
        <v>402.1</v>
      </c>
      <c r="F12" s="25">
        <f t="shared" si="2"/>
        <v>487.29999999999995</v>
      </c>
      <c r="G12" s="23">
        <f>SUM(D12:F12)</f>
        <v>1293.5</v>
      </c>
      <c r="H12" s="25">
        <f t="shared" si="2"/>
        <v>497.4</v>
      </c>
      <c r="I12" s="25">
        <f t="shared" si="2"/>
        <v>483.3</v>
      </c>
      <c r="J12" s="25">
        <f t="shared" si="2"/>
        <v>473.40000000000003</v>
      </c>
      <c r="K12" s="26">
        <f t="shared" ref="K12:K24" si="3">SUM(H12:J12)</f>
        <v>1454.1000000000001</v>
      </c>
      <c r="L12" s="25">
        <f t="shared" si="2"/>
        <v>490.19999999999993</v>
      </c>
      <c r="M12" s="25">
        <f t="shared" si="2"/>
        <v>469.3</v>
      </c>
      <c r="N12" s="25">
        <f t="shared" si="2"/>
        <v>458.90000000000003</v>
      </c>
      <c r="O12" s="26">
        <f>SUM(L12:N12)</f>
        <v>1418.4</v>
      </c>
      <c r="P12" s="25">
        <f t="shared" si="2"/>
        <v>470.00000000000006</v>
      </c>
      <c r="Q12" s="25">
        <f t="shared" si="2"/>
        <v>486</v>
      </c>
      <c r="R12" s="25">
        <f t="shared" si="2"/>
        <v>458.5</v>
      </c>
      <c r="S12" s="26">
        <f>P12+Q12+R12</f>
        <v>1414.5</v>
      </c>
      <c r="T12" s="23">
        <f>G12+K12+O12+S12</f>
        <v>5580.5</v>
      </c>
    </row>
    <row r="13" spans="1:20" x14ac:dyDescent="0.25">
      <c r="A13" s="7"/>
      <c r="B13" s="5"/>
      <c r="C13" s="8" t="s">
        <v>40</v>
      </c>
      <c r="D13" s="25">
        <v>148.5</v>
      </c>
      <c r="E13" s="25">
        <v>158</v>
      </c>
      <c r="F13" s="25">
        <v>171.2</v>
      </c>
      <c r="G13" s="23">
        <f t="shared" ref="G13:G24" si="4">SUM(D13:F13)</f>
        <v>477.7</v>
      </c>
      <c r="H13" s="25">
        <v>203.8</v>
      </c>
      <c r="I13" s="25">
        <v>205.7</v>
      </c>
      <c r="J13" s="25">
        <v>194.8</v>
      </c>
      <c r="K13" s="26">
        <f t="shared" si="3"/>
        <v>604.29999999999995</v>
      </c>
      <c r="L13" s="36">
        <v>181.3</v>
      </c>
      <c r="M13" s="31">
        <v>171.6</v>
      </c>
      <c r="N13" s="31">
        <v>171.9</v>
      </c>
      <c r="O13" s="26">
        <f>SUM(L13:N13)</f>
        <v>524.79999999999995</v>
      </c>
      <c r="P13" s="33">
        <v>158.9</v>
      </c>
      <c r="Q13" s="33">
        <v>193.1</v>
      </c>
      <c r="R13" s="33">
        <v>80.099999999999994</v>
      </c>
      <c r="S13" s="26">
        <f t="shared" ref="S13:S24" si="5">P13+Q13+R13</f>
        <v>432.1</v>
      </c>
      <c r="T13" s="23">
        <f>G13+K13+O13+S13</f>
        <v>2038.9</v>
      </c>
    </row>
    <row r="14" spans="1:20" x14ac:dyDescent="0.25">
      <c r="A14" s="7"/>
      <c r="B14" s="5"/>
      <c r="C14" s="8" t="s">
        <v>41</v>
      </c>
      <c r="D14" s="25">
        <v>167.3</v>
      </c>
      <c r="E14" s="25">
        <v>155.1</v>
      </c>
      <c r="F14" s="25">
        <v>186.7</v>
      </c>
      <c r="G14" s="23">
        <f t="shared" si="4"/>
        <v>509.09999999999997</v>
      </c>
      <c r="H14" s="25">
        <v>193.1</v>
      </c>
      <c r="I14" s="25">
        <v>183.2</v>
      </c>
      <c r="J14" s="25">
        <v>188.2</v>
      </c>
      <c r="K14" s="26">
        <f t="shared" si="3"/>
        <v>564.5</v>
      </c>
      <c r="L14" s="36">
        <v>200.6</v>
      </c>
      <c r="M14" s="31">
        <v>196.4</v>
      </c>
      <c r="N14" s="31">
        <v>190.2</v>
      </c>
      <c r="O14" s="26">
        <f t="shared" ref="O14:O24" si="6">SUM(L14:N14)</f>
        <v>587.20000000000005</v>
      </c>
      <c r="P14" s="33">
        <v>187.3</v>
      </c>
      <c r="Q14" s="33">
        <v>202.4</v>
      </c>
      <c r="R14" s="33">
        <v>214.5</v>
      </c>
      <c r="S14" s="26">
        <f t="shared" si="5"/>
        <v>604.20000000000005</v>
      </c>
      <c r="T14" s="23">
        <f t="shared" ref="T14:T24" si="7">G14+K14+O14+S14</f>
        <v>2265</v>
      </c>
    </row>
    <row r="15" spans="1:20" x14ac:dyDescent="0.25">
      <c r="A15" s="7"/>
      <c r="B15" s="5"/>
      <c r="C15" s="10" t="s">
        <v>42</v>
      </c>
      <c r="D15" s="25">
        <v>79.900000000000006</v>
      </c>
      <c r="E15" s="25">
        <v>82.1</v>
      </c>
      <c r="F15" s="25">
        <v>119</v>
      </c>
      <c r="G15" s="23">
        <f t="shared" si="4"/>
        <v>281</v>
      </c>
      <c r="H15" s="25">
        <v>64.3</v>
      </c>
      <c r="I15" s="25">
        <v>87.8</v>
      </c>
      <c r="J15" s="25">
        <v>84.1</v>
      </c>
      <c r="K15" s="26">
        <f t="shared" si="3"/>
        <v>236.2</v>
      </c>
      <c r="L15" s="36">
        <v>99.4</v>
      </c>
      <c r="M15" s="31">
        <v>94.7</v>
      </c>
      <c r="N15" s="31">
        <v>86.3</v>
      </c>
      <c r="O15" s="26">
        <f t="shared" si="6"/>
        <v>280.40000000000003</v>
      </c>
      <c r="P15" s="33">
        <v>88.8</v>
      </c>
      <c r="Q15" s="33">
        <v>84</v>
      </c>
      <c r="R15" s="33">
        <v>157.9</v>
      </c>
      <c r="S15" s="26">
        <f t="shared" si="5"/>
        <v>330.70000000000005</v>
      </c>
      <c r="T15" s="23">
        <f t="shared" si="7"/>
        <v>1128.3000000000002</v>
      </c>
    </row>
    <row r="16" spans="1:20" x14ac:dyDescent="0.25">
      <c r="A16" s="7"/>
      <c r="B16" s="5"/>
      <c r="C16" s="8" t="s">
        <v>49</v>
      </c>
      <c r="D16" s="25">
        <v>8.4</v>
      </c>
      <c r="E16" s="25">
        <v>6.9</v>
      </c>
      <c r="F16" s="25">
        <v>10.4</v>
      </c>
      <c r="G16" s="23">
        <f t="shared" si="4"/>
        <v>25.700000000000003</v>
      </c>
      <c r="H16" s="25">
        <v>36.200000000000003</v>
      </c>
      <c r="I16" s="25">
        <v>6.6</v>
      </c>
      <c r="J16" s="25">
        <v>6.3</v>
      </c>
      <c r="K16" s="26">
        <f t="shared" si="3"/>
        <v>49.1</v>
      </c>
      <c r="L16" s="36">
        <v>8.9</v>
      </c>
      <c r="M16" s="31">
        <v>6.6</v>
      </c>
      <c r="N16" s="31">
        <v>10.5</v>
      </c>
      <c r="O16" s="26">
        <f t="shared" si="6"/>
        <v>26</v>
      </c>
      <c r="P16" s="33">
        <v>35</v>
      </c>
      <c r="Q16" s="33">
        <v>6.5</v>
      </c>
      <c r="R16" s="33">
        <v>6</v>
      </c>
      <c r="S16" s="26">
        <f t="shared" si="5"/>
        <v>47.5</v>
      </c>
      <c r="T16" s="23">
        <f t="shared" si="7"/>
        <v>148.30000000000001</v>
      </c>
    </row>
    <row r="17" spans="1:20" x14ac:dyDescent="0.25">
      <c r="A17" s="7"/>
      <c r="B17" s="5"/>
      <c r="C17" s="21" t="s">
        <v>44</v>
      </c>
      <c r="D17" s="25">
        <v>287.60000000000002</v>
      </c>
      <c r="E17" s="25">
        <v>290.7</v>
      </c>
      <c r="F17" s="25">
        <v>299.10000000000002</v>
      </c>
      <c r="G17" s="23">
        <f t="shared" si="4"/>
        <v>877.4</v>
      </c>
      <c r="H17" s="25">
        <v>310.10000000000002</v>
      </c>
      <c r="I17" s="25">
        <v>307.5</v>
      </c>
      <c r="J17" s="25">
        <v>328.4</v>
      </c>
      <c r="K17" s="26">
        <f t="shared" si="3"/>
        <v>946</v>
      </c>
      <c r="L17" s="36">
        <v>316.2</v>
      </c>
      <c r="M17" s="31">
        <v>306.10000000000002</v>
      </c>
      <c r="N17" s="31">
        <v>306.39999999999998</v>
      </c>
      <c r="O17" s="26">
        <f t="shared" si="6"/>
        <v>928.69999999999993</v>
      </c>
      <c r="P17" s="33">
        <v>309.60000000000002</v>
      </c>
      <c r="Q17" s="33">
        <v>318.5</v>
      </c>
      <c r="R17" s="33">
        <v>352</v>
      </c>
      <c r="S17" s="26">
        <f t="shared" si="5"/>
        <v>980.1</v>
      </c>
      <c r="T17" s="23">
        <f t="shared" si="7"/>
        <v>3732.2</v>
      </c>
    </row>
    <row r="18" spans="1:20" x14ac:dyDescent="0.25">
      <c r="A18" s="7"/>
      <c r="B18" s="5"/>
      <c r="C18" s="3" t="s">
        <v>21</v>
      </c>
      <c r="D18" s="25">
        <v>70.2</v>
      </c>
      <c r="E18" s="25">
        <v>74.400000000000006</v>
      </c>
      <c r="F18" s="25">
        <v>87</v>
      </c>
      <c r="G18" s="23">
        <f t="shared" si="4"/>
        <v>231.60000000000002</v>
      </c>
      <c r="H18" s="25">
        <v>78.400000000000006</v>
      </c>
      <c r="I18" s="25">
        <v>79.5</v>
      </c>
      <c r="J18" s="25">
        <v>76.8</v>
      </c>
      <c r="K18" s="26">
        <f t="shared" si="3"/>
        <v>234.7</v>
      </c>
      <c r="L18" s="36">
        <v>60.7</v>
      </c>
      <c r="M18" s="31">
        <v>76.7</v>
      </c>
      <c r="N18" s="31">
        <v>79</v>
      </c>
      <c r="O18" s="26">
        <f t="shared" si="6"/>
        <v>216.4</v>
      </c>
      <c r="P18" s="33">
        <v>83.3</v>
      </c>
      <c r="Q18" s="33">
        <v>80.5</v>
      </c>
      <c r="R18" s="33">
        <v>91.8</v>
      </c>
      <c r="S18" s="26">
        <f t="shared" si="5"/>
        <v>255.60000000000002</v>
      </c>
      <c r="T18" s="23">
        <f t="shared" si="7"/>
        <v>938.30000000000007</v>
      </c>
    </row>
    <row r="19" spans="1:20" x14ac:dyDescent="0.25">
      <c r="A19" s="7"/>
      <c r="B19" s="5"/>
      <c r="C19" s="3" t="s">
        <v>22</v>
      </c>
      <c r="D19" s="25">
        <v>29.2</v>
      </c>
      <c r="E19" s="25">
        <v>31.7</v>
      </c>
      <c r="F19" s="25">
        <v>60.5</v>
      </c>
      <c r="G19" s="23">
        <f t="shared" si="4"/>
        <v>121.4</v>
      </c>
      <c r="H19" s="25">
        <v>45.3</v>
      </c>
      <c r="I19" s="25">
        <v>45.6</v>
      </c>
      <c r="J19" s="25">
        <v>59</v>
      </c>
      <c r="K19" s="26">
        <f t="shared" si="3"/>
        <v>149.9</v>
      </c>
      <c r="L19" s="36">
        <v>47.5</v>
      </c>
      <c r="M19" s="31">
        <v>33.799999999999997</v>
      </c>
      <c r="N19" s="31">
        <v>107</v>
      </c>
      <c r="O19" s="26">
        <f t="shared" si="6"/>
        <v>188.3</v>
      </c>
      <c r="P19" s="33">
        <v>66</v>
      </c>
      <c r="Q19" s="33">
        <v>28.7</v>
      </c>
      <c r="R19" s="33">
        <v>353.7</v>
      </c>
      <c r="S19" s="26">
        <f t="shared" si="5"/>
        <v>448.4</v>
      </c>
      <c r="T19" s="23">
        <f t="shared" si="7"/>
        <v>908</v>
      </c>
    </row>
    <row r="20" spans="1:20" x14ac:dyDescent="0.25">
      <c r="A20" s="7"/>
      <c r="B20" s="5"/>
      <c r="C20" s="3" t="s">
        <v>23</v>
      </c>
      <c r="D20" s="25">
        <v>15.1</v>
      </c>
      <c r="E20" s="25">
        <v>7.7</v>
      </c>
      <c r="F20" s="25">
        <v>38.9</v>
      </c>
      <c r="G20" s="23">
        <f t="shared" si="4"/>
        <v>61.7</v>
      </c>
      <c r="H20" s="25">
        <v>8.6</v>
      </c>
      <c r="I20" s="25">
        <v>8.8000000000000007</v>
      </c>
      <c r="J20" s="25">
        <v>30</v>
      </c>
      <c r="K20" s="26">
        <f t="shared" si="3"/>
        <v>47.4</v>
      </c>
      <c r="L20" s="36">
        <v>6.3</v>
      </c>
      <c r="M20" s="31">
        <v>5.0999999999999996</v>
      </c>
      <c r="N20" s="31">
        <v>38.299999999999997</v>
      </c>
      <c r="O20" s="26">
        <f t="shared" si="6"/>
        <v>49.699999999999996</v>
      </c>
      <c r="P20" s="33">
        <v>7.2</v>
      </c>
      <c r="Q20" s="33">
        <v>6.6</v>
      </c>
      <c r="R20" s="33">
        <v>46.3</v>
      </c>
      <c r="S20" s="26">
        <f t="shared" si="5"/>
        <v>60.099999999999994</v>
      </c>
      <c r="T20" s="23">
        <f t="shared" si="7"/>
        <v>218.89999999999998</v>
      </c>
    </row>
    <row r="21" spans="1:20" ht="45" x14ac:dyDescent="0.25">
      <c r="A21" s="7"/>
      <c r="B21" s="5"/>
      <c r="C21" s="3" t="s">
        <v>45</v>
      </c>
      <c r="D21" s="25">
        <v>-2.1</v>
      </c>
      <c r="E21" s="25">
        <v>-3.3</v>
      </c>
      <c r="F21" s="25">
        <v>-5</v>
      </c>
      <c r="G21" s="23">
        <f t="shared" si="4"/>
        <v>-10.4</v>
      </c>
      <c r="H21" s="25">
        <v>-1.8</v>
      </c>
      <c r="I21" s="34">
        <v>-2.4</v>
      </c>
      <c r="J21" s="25">
        <v>-11.2</v>
      </c>
      <c r="K21" s="26">
        <f t="shared" si="3"/>
        <v>-15.399999999999999</v>
      </c>
      <c r="L21" s="36">
        <v>-2.2000000000000002</v>
      </c>
      <c r="M21" s="31">
        <v>-2.1</v>
      </c>
      <c r="N21" s="31">
        <v>-3</v>
      </c>
      <c r="O21" s="26">
        <f t="shared" si="6"/>
        <v>-7.3000000000000007</v>
      </c>
      <c r="P21" s="33">
        <v>-3.2</v>
      </c>
      <c r="Q21" s="33">
        <v>-2.7</v>
      </c>
      <c r="R21" s="33">
        <v>31.4</v>
      </c>
      <c r="S21" s="26">
        <f t="shared" si="5"/>
        <v>25.5</v>
      </c>
      <c r="T21" s="23">
        <f t="shared" si="7"/>
        <v>-7.5999999999999943</v>
      </c>
    </row>
    <row r="22" spans="1:20" ht="29.25" customHeight="1" x14ac:dyDescent="0.25">
      <c r="B22" s="5"/>
      <c r="C22" s="3" t="s">
        <v>24</v>
      </c>
      <c r="D22" s="25">
        <v>-252.1</v>
      </c>
      <c r="E22" s="25">
        <v>-254.5</v>
      </c>
      <c r="F22" s="25">
        <v>-273.10000000000002</v>
      </c>
      <c r="G22" s="23">
        <f t="shared" si="4"/>
        <v>-779.7</v>
      </c>
      <c r="H22" s="25">
        <v>-305.39999999999998</v>
      </c>
      <c r="I22" s="25">
        <v>-272.60000000000002</v>
      </c>
      <c r="J22" s="25">
        <v>-289.3</v>
      </c>
      <c r="K22" s="26">
        <f t="shared" si="3"/>
        <v>-867.3</v>
      </c>
      <c r="L22" s="36">
        <v>-277.5</v>
      </c>
      <c r="M22" s="31">
        <v>-267</v>
      </c>
      <c r="N22" s="31">
        <v>-272.8</v>
      </c>
      <c r="O22" s="26">
        <f t="shared" si="6"/>
        <v>-817.3</v>
      </c>
      <c r="P22" s="33">
        <v>-301.10000000000002</v>
      </c>
      <c r="Q22" s="33">
        <v>-277.39999999999998</v>
      </c>
      <c r="R22" s="33">
        <v>-320.5</v>
      </c>
      <c r="S22" s="26">
        <f t="shared" si="5"/>
        <v>-899</v>
      </c>
      <c r="T22" s="23">
        <f t="shared" si="7"/>
        <v>-3363.3</v>
      </c>
    </row>
    <row r="23" spans="1:20" x14ac:dyDescent="0.25">
      <c r="A23" s="7"/>
      <c r="B23" s="5"/>
      <c r="C23" s="3" t="s">
        <v>25</v>
      </c>
      <c r="D23" s="25">
        <v>0</v>
      </c>
      <c r="E23" s="25">
        <v>0</v>
      </c>
      <c r="F23" s="25">
        <v>0</v>
      </c>
      <c r="G23" s="23">
        <f t="shared" si="4"/>
        <v>0</v>
      </c>
      <c r="H23" s="25">
        <v>5.5</v>
      </c>
      <c r="I23" s="25">
        <v>40.200000000000003</v>
      </c>
      <c r="J23" s="25">
        <v>24.4</v>
      </c>
      <c r="K23" s="26">
        <f t="shared" si="3"/>
        <v>70.099999999999994</v>
      </c>
      <c r="L23" s="36">
        <v>0</v>
      </c>
      <c r="M23" s="31">
        <v>0</v>
      </c>
      <c r="N23" s="31">
        <v>13.3</v>
      </c>
      <c r="O23" s="26">
        <f t="shared" si="6"/>
        <v>13.3</v>
      </c>
      <c r="P23" s="33">
        <v>0</v>
      </c>
      <c r="Q23" s="33">
        <v>51.6</v>
      </c>
      <c r="R23" s="33">
        <v>-413</v>
      </c>
      <c r="S23" s="26">
        <f t="shared" si="5"/>
        <v>-361.4</v>
      </c>
      <c r="T23" s="23">
        <f t="shared" si="7"/>
        <v>-278</v>
      </c>
    </row>
    <row r="24" spans="1:20" ht="60" x14ac:dyDescent="0.25">
      <c r="B24" s="6"/>
      <c r="C24" s="3" t="s">
        <v>46</v>
      </c>
      <c r="D24" s="25">
        <v>0.4</v>
      </c>
      <c r="E24" s="25">
        <v>0.5</v>
      </c>
      <c r="F24" s="25">
        <v>0.5</v>
      </c>
      <c r="G24" s="23">
        <f t="shared" si="4"/>
        <v>1.4</v>
      </c>
      <c r="H24" s="25">
        <v>0</v>
      </c>
      <c r="I24" s="25">
        <v>3.5</v>
      </c>
      <c r="J24" s="25">
        <v>0.6</v>
      </c>
      <c r="K24" s="26">
        <f t="shared" si="3"/>
        <v>4.0999999999999996</v>
      </c>
      <c r="L24" s="36">
        <v>1.2</v>
      </c>
      <c r="M24" s="31">
        <v>-1</v>
      </c>
      <c r="N24" s="31">
        <v>0</v>
      </c>
      <c r="O24" s="26">
        <f t="shared" si="6"/>
        <v>0.19999999999999996</v>
      </c>
      <c r="P24" s="33">
        <v>-0.2</v>
      </c>
      <c r="Q24" s="33">
        <v>-0.4</v>
      </c>
      <c r="R24" s="33">
        <v>6.9</v>
      </c>
      <c r="S24" s="26">
        <f t="shared" si="5"/>
        <v>6.3000000000000007</v>
      </c>
      <c r="T24" s="23">
        <f t="shared" si="7"/>
        <v>12</v>
      </c>
    </row>
    <row r="25" spans="1:20" x14ac:dyDescent="0.25">
      <c r="B25" s="4">
        <v>2</v>
      </c>
      <c r="C25" s="1" t="s">
        <v>26</v>
      </c>
      <c r="D25" s="27">
        <f t="shared" ref="D25:R25" si="8">D26+D27+D28+D29+D30+D31+D32</f>
        <v>-652.4</v>
      </c>
      <c r="E25" s="27">
        <f t="shared" si="8"/>
        <v>-621.19999999999993</v>
      </c>
      <c r="F25" s="27">
        <f t="shared" si="8"/>
        <v>-618.79999999999995</v>
      </c>
      <c r="G25" s="22">
        <f>SUM(D25:F25)</f>
        <v>-1892.3999999999999</v>
      </c>
      <c r="H25" s="27">
        <f t="shared" si="8"/>
        <v>-646</v>
      </c>
      <c r="I25" s="27">
        <f t="shared" si="8"/>
        <v>-619.5</v>
      </c>
      <c r="J25" s="27">
        <f t="shared" si="8"/>
        <v>-695.80000000000007</v>
      </c>
      <c r="K25" s="22">
        <f>SUM(H25:J25)</f>
        <v>-1961.3000000000002</v>
      </c>
      <c r="L25" s="27">
        <f t="shared" si="8"/>
        <v>-604</v>
      </c>
      <c r="M25" s="27">
        <f t="shared" si="8"/>
        <v>-581.90000000000009</v>
      </c>
      <c r="N25" s="27">
        <f t="shared" si="8"/>
        <v>-646.09999999999991</v>
      </c>
      <c r="O25" s="22">
        <f>SUM(L25:N25)</f>
        <v>-1832</v>
      </c>
      <c r="P25" s="27">
        <f t="shared" si="8"/>
        <v>-643.9</v>
      </c>
      <c r="Q25" s="27">
        <f t="shared" si="8"/>
        <v>-645.19999999999993</v>
      </c>
      <c r="R25" s="27">
        <f t="shared" si="8"/>
        <v>-1228.8000000000002</v>
      </c>
      <c r="S25" s="22">
        <f>P25+Q25+R25</f>
        <v>-2517.9</v>
      </c>
      <c r="T25" s="22">
        <f>G25+K25+O25+S25</f>
        <v>-8203.6</v>
      </c>
    </row>
    <row r="26" spans="1:20" x14ac:dyDescent="0.25">
      <c r="B26" s="5"/>
      <c r="C26" s="2" t="s">
        <v>27</v>
      </c>
      <c r="D26" s="25">
        <v>-117.6</v>
      </c>
      <c r="E26" s="25">
        <v>-119.6</v>
      </c>
      <c r="F26" s="25">
        <v>-124.1</v>
      </c>
      <c r="G26" s="23">
        <f>SUM(D26:F26)</f>
        <v>-361.29999999999995</v>
      </c>
      <c r="H26" s="25">
        <v>-127.9</v>
      </c>
      <c r="I26" s="25">
        <v>-129.69999999999999</v>
      </c>
      <c r="J26" s="25">
        <v>-146.4</v>
      </c>
      <c r="K26" s="23">
        <f>SUM(H26:J26)</f>
        <v>-404</v>
      </c>
      <c r="L26" s="25">
        <v>-121.7</v>
      </c>
      <c r="M26" s="25">
        <v>-120</v>
      </c>
      <c r="N26" s="25">
        <v>-121.8</v>
      </c>
      <c r="O26" s="23">
        <f>SUM(L26:N26)</f>
        <v>-363.5</v>
      </c>
      <c r="P26" s="25">
        <v>-133.30000000000001</v>
      </c>
      <c r="Q26" s="25">
        <v>-143.9</v>
      </c>
      <c r="R26" s="25">
        <v>-247.7</v>
      </c>
      <c r="S26" s="23">
        <f>P26+Q26+R26</f>
        <v>-524.90000000000009</v>
      </c>
      <c r="T26" s="23">
        <f>G26+K26+O26+S26</f>
        <v>-1653.7</v>
      </c>
    </row>
    <row r="27" spans="1:20" x14ac:dyDescent="0.25">
      <c r="B27" s="5"/>
      <c r="C27" s="2" t="s">
        <v>28</v>
      </c>
      <c r="D27" s="25">
        <v>-93.9</v>
      </c>
      <c r="E27" s="25">
        <v>-74.8</v>
      </c>
      <c r="F27" s="25">
        <v>-74.900000000000006</v>
      </c>
      <c r="G27" s="23">
        <f t="shared" ref="G27:G32" si="9">SUM(D27:F27)</f>
        <v>-243.6</v>
      </c>
      <c r="H27" s="25">
        <v>-72.900000000000006</v>
      </c>
      <c r="I27" s="25">
        <v>-71.5</v>
      </c>
      <c r="J27" s="25">
        <v>-78.400000000000006</v>
      </c>
      <c r="K27" s="23">
        <f t="shared" ref="K27:K32" si="10">SUM(H27:J27)</f>
        <v>-222.8</v>
      </c>
      <c r="L27" s="25">
        <v>-68.2</v>
      </c>
      <c r="M27" s="25">
        <v>-61.6</v>
      </c>
      <c r="N27" s="25">
        <v>-77.599999999999994</v>
      </c>
      <c r="O27" s="23">
        <f t="shared" ref="O27:O32" si="11">SUM(L27:N27)</f>
        <v>-207.4</v>
      </c>
      <c r="P27" s="25">
        <v>-84.4</v>
      </c>
      <c r="Q27" s="25">
        <v>-95.4</v>
      </c>
      <c r="R27" s="25">
        <v>-161.80000000000001</v>
      </c>
      <c r="S27" s="23">
        <f t="shared" ref="S27:S32" si="12">P27+Q27+R27</f>
        <v>-341.6</v>
      </c>
      <c r="T27" s="23">
        <f t="shared" ref="T27:T32" si="13">G27+K27+O27+S27</f>
        <v>-1015.4</v>
      </c>
    </row>
    <row r="28" spans="1:20" x14ac:dyDescent="0.25">
      <c r="B28" s="5"/>
      <c r="C28" s="2" t="s">
        <v>35</v>
      </c>
      <c r="D28" s="25">
        <v>-218.3</v>
      </c>
      <c r="E28" s="25">
        <v>-215.7</v>
      </c>
      <c r="F28" s="25">
        <v>-215.1</v>
      </c>
      <c r="G28" s="23">
        <f t="shared" si="9"/>
        <v>-649.1</v>
      </c>
      <c r="H28" s="25">
        <v>-227.4</v>
      </c>
      <c r="I28" s="25">
        <v>-226.5</v>
      </c>
      <c r="J28" s="25">
        <v>-227.1</v>
      </c>
      <c r="K28" s="23">
        <f t="shared" si="10"/>
        <v>-681</v>
      </c>
      <c r="L28" s="25">
        <v>-224.3</v>
      </c>
      <c r="M28" s="25">
        <v>-223</v>
      </c>
      <c r="N28" s="25">
        <v>-226.1</v>
      </c>
      <c r="O28" s="23">
        <f t="shared" si="11"/>
        <v>-673.4</v>
      </c>
      <c r="P28" s="25">
        <v>-237.4</v>
      </c>
      <c r="Q28" s="25">
        <v>-226.8</v>
      </c>
      <c r="R28" s="25">
        <v>-230.2</v>
      </c>
      <c r="S28" s="23">
        <f t="shared" si="12"/>
        <v>-694.40000000000009</v>
      </c>
      <c r="T28" s="23">
        <f t="shared" si="13"/>
        <v>-2697.9</v>
      </c>
    </row>
    <row r="29" spans="1:20" x14ac:dyDescent="0.25">
      <c r="B29" s="5"/>
      <c r="C29" s="2" t="s">
        <v>29</v>
      </c>
      <c r="D29" s="25">
        <v>-185.7</v>
      </c>
      <c r="E29" s="25">
        <v>-173.1</v>
      </c>
      <c r="F29" s="25">
        <v>-167.7</v>
      </c>
      <c r="G29" s="23">
        <f t="shared" si="9"/>
        <v>-526.5</v>
      </c>
      <c r="H29" s="25">
        <v>-185.6</v>
      </c>
      <c r="I29" s="25">
        <v>-149.9</v>
      </c>
      <c r="J29" s="25">
        <v>-199.6</v>
      </c>
      <c r="K29" s="23">
        <f t="shared" si="10"/>
        <v>-535.1</v>
      </c>
      <c r="L29" s="25">
        <v>-153.4</v>
      </c>
      <c r="M29" s="25">
        <v>-141.80000000000001</v>
      </c>
      <c r="N29" s="25">
        <v>-178.1</v>
      </c>
      <c r="O29" s="23">
        <f t="shared" si="11"/>
        <v>-473.30000000000007</v>
      </c>
      <c r="P29" s="25">
        <v>-150.69999999999999</v>
      </c>
      <c r="Q29" s="25">
        <v>-139.69999999999999</v>
      </c>
      <c r="R29" s="25">
        <v>-434.1</v>
      </c>
      <c r="S29" s="23">
        <f t="shared" si="12"/>
        <v>-724.5</v>
      </c>
      <c r="T29" s="23">
        <f t="shared" si="13"/>
        <v>-2259.4</v>
      </c>
    </row>
    <row r="30" spans="1:20" x14ac:dyDescent="0.25">
      <c r="B30" s="5"/>
      <c r="C30" s="2" t="s">
        <v>30</v>
      </c>
      <c r="D30" s="25">
        <v>-7.8</v>
      </c>
      <c r="E30" s="25">
        <v>-5.5</v>
      </c>
      <c r="F30" s="25">
        <v>-8</v>
      </c>
      <c r="G30" s="23">
        <f t="shared" si="9"/>
        <v>-21.3</v>
      </c>
      <c r="H30" s="25">
        <v>-5.3</v>
      </c>
      <c r="I30" s="25">
        <v>-5.8</v>
      </c>
      <c r="J30" s="25">
        <v>-7.2</v>
      </c>
      <c r="K30" s="23">
        <f t="shared" si="10"/>
        <v>-18.3</v>
      </c>
      <c r="L30" s="25">
        <v>-5.9</v>
      </c>
      <c r="M30" s="25">
        <v>-6</v>
      </c>
      <c r="N30" s="25">
        <v>-7.8</v>
      </c>
      <c r="O30" s="23">
        <f t="shared" si="11"/>
        <v>-19.7</v>
      </c>
      <c r="P30" s="25">
        <v>-7.6</v>
      </c>
      <c r="Q30" s="25">
        <v>-9.3000000000000007</v>
      </c>
      <c r="R30" s="25">
        <v>-1.6</v>
      </c>
      <c r="S30" s="23">
        <f t="shared" si="12"/>
        <v>-18.5</v>
      </c>
      <c r="T30" s="23">
        <f t="shared" si="13"/>
        <v>-77.8</v>
      </c>
    </row>
    <row r="31" spans="1:20" x14ac:dyDescent="0.25">
      <c r="B31" s="5"/>
      <c r="C31" s="9" t="s">
        <v>31</v>
      </c>
      <c r="D31" s="25">
        <v>-28.4</v>
      </c>
      <c r="E31" s="25">
        <v>-31.2</v>
      </c>
      <c r="F31" s="25">
        <v>-27.8</v>
      </c>
      <c r="G31" s="23">
        <f t="shared" si="9"/>
        <v>-87.399999999999991</v>
      </c>
      <c r="H31" s="25">
        <v>-26</v>
      </c>
      <c r="I31" s="25">
        <v>-35.5</v>
      </c>
      <c r="J31" s="25">
        <v>-36.200000000000003</v>
      </c>
      <c r="K31" s="23">
        <f t="shared" si="10"/>
        <v>-97.7</v>
      </c>
      <c r="L31" s="25">
        <v>-29.9</v>
      </c>
      <c r="M31" s="25">
        <v>-28.8</v>
      </c>
      <c r="N31" s="25">
        <v>-33.9</v>
      </c>
      <c r="O31" s="23">
        <f t="shared" si="11"/>
        <v>-92.6</v>
      </c>
      <c r="P31" s="25">
        <v>-30.3</v>
      </c>
      <c r="Q31" s="25">
        <v>-29.5</v>
      </c>
      <c r="R31" s="25">
        <v>-48</v>
      </c>
      <c r="S31" s="23">
        <f t="shared" si="12"/>
        <v>-107.8</v>
      </c>
      <c r="T31" s="23">
        <f t="shared" si="13"/>
        <v>-385.5</v>
      </c>
    </row>
    <row r="32" spans="1:20" ht="30" x14ac:dyDescent="0.25">
      <c r="B32" s="6"/>
      <c r="C32" s="17" t="s">
        <v>47</v>
      </c>
      <c r="D32" s="25">
        <v>-0.7</v>
      </c>
      <c r="E32" s="25">
        <v>-1.3</v>
      </c>
      <c r="F32" s="25">
        <v>-1.2</v>
      </c>
      <c r="G32" s="23">
        <f t="shared" si="9"/>
        <v>-3.2</v>
      </c>
      <c r="H32" s="25">
        <v>-0.9</v>
      </c>
      <c r="I32" s="25">
        <v>-0.6</v>
      </c>
      <c r="J32" s="25">
        <v>-0.9</v>
      </c>
      <c r="K32" s="23">
        <f t="shared" si="10"/>
        <v>-2.4</v>
      </c>
      <c r="L32" s="25">
        <v>-0.6</v>
      </c>
      <c r="M32" s="25">
        <v>-0.7</v>
      </c>
      <c r="N32" s="25">
        <v>-0.8</v>
      </c>
      <c r="O32" s="23">
        <f t="shared" si="11"/>
        <v>-2.0999999999999996</v>
      </c>
      <c r="P32" s="25">
        <v>-0.2</v>
      </c>
      <c r="Q32" s="25">
        <v>-0.6</v>
      </c>
      <c r="R32" s="25">
        <v>-105.4</v>
      </c>
      <c r="S32" s="23">
        <f t="shared" si="12"/>
        <v>-106.2</v>
      </c>
      <c r="T32" s="23">
        <f t="shared" si="13"/>
        <v>-113.9</v>
      </c>
    </row>
    <row r="33" spans="3:18" x14ac:dyDescent="0.25">
      <c r="J33" s="7"/>
      <c r="Q33" s="7"/>
      <c r="R33" s="7"/>
    </row>
    <row r="34" spans="3:18" x14ac:dyDescent="0.25">
      <c r="C34" t="s">
        <v>13</v>
      </c>
    </row>
    <row r="35" spans="3:18" x14ac:dyDescent="0.25">
      <c r="C35" t="s">
        <v>12</v>
      </c>
    </row>
    <row r="37" spans="3:18" x14ac:dyDescent="0.25">
      <c r="C37" t="s">
        <v>3</v>
      </c>
    </row>
    <row r="38" spans="3:18" x14ac:dyDescent="0.25">
      <c r="C38" t="s">
        <v>57</v>
      </c>
    </row>
    <row r="39" spans="3:18" x14ac:dyDescent="0.25">
      <c r="C39" t="s">
        <v>10</v>
      </c>
    </row>
    <row r="40" spans="3:18" x14ac:dyDescent="0.25">
      <c r="C40" t="s">
        <v>58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0"/>
  <sheetViews>
    <sheetView zoomScale="77" zoomScaleNormal="77" workbookViewId="0">
      <selection activeCell="D38" sqref="D38"/>
    </sheetView>
  </sheetViews>
  <sheetFormatPr defaultRowHeight="15" x14ac:dyDescent="0.25"/>
  <cols>
    <col min="1" max="1" width="3.140625" customWidth="1"/>
    <col min="2" max="2" width="5" customWidth="1"/>
    <col min="3" max="3" width="44" customWidth="1"/>
    <col min="4" max="4" width="14.140625" customWidth="1"/>
    <col min="5" max="5" width="15.140625" bestFit="1" customWidth="1"/>
    <col min="6" max="6" width="12" bestFit="1" customWidth="1"/>
    <col min="7" max="7" width="9.85546875" customWidth="1"/>
    <col min="8" max="8" width="11.42578125" bestFit="1" customWidth="1"/>
    <col min="9" max="9" width="10.140625" bestFit="1" customWidth="1"/>
    <col min="10" max="10" width="11.42578125" bestFit="1" customWidth="1"/>
    <col min="11" max="11" width="10.7109375" customWidth="1"/>
    <col min="12" max="12" width="10.85546875" customWidth="1"/>
    <col min="13" max="13" width="12.7109375" bestFit="1" customWidth="1"/>
    <col min="14" max="14" width="16.7109375" bestFit="1" customWidth="1"/>
    <col min="15" max="15" width="11.42578125" customWidth="1"/>
    <col min="16" max="16" width="15.140625" bestFit="1" customWidth="1"/>
    <col min="17" max="17" width="16.140625" bestFit="1" customWidth="1"/>
    <col min="18" max="18" width="16.85546875" bestFit="1" customWidth="1"/>
    <col min="19" max="19" width="10.85546875" customWidth="1"/>
    <col min="20" max="20" width="12.5703125" customWidth="1"/>
    <col min="21" max="21" width="11.140625" customWidth="1"/>
  </cols>
  <sheetData>
    <row r="2" spans="1:23" ht="15.75" x14ac:dyDescent="0.25">
      <c r="C2" s="12" t="s">
        <v>1</v>
      </c>
    </row>
    <row r="3" spans="1:23" ht="15.75" x14ac:dyDescent="0.25">
      <c r="C3" s="12" t="s">
        <v>8</v>
      </c>
    </row>
    <row r="5" spans="1:23" x14ac:dyDescent="0.25">
      <c r="C5" t="s">
        <v>32</v>
      </c>
      <c r="D5" s="35">
        <v>43864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23" x14ac:dyDescent="0.25">
      <c r="C6" t="s">
        <v>59</v>
      </c>
      <c r="D6" s="29">
        <v>44096</v>
      </c>
    </row>
    <row r="8" spans="1:23" x14ac:dyDescent="0.25">
      <c r="C8" t="s">
        <v>19</v>
      </c>
    </row>
    <row r="9" spans="1:23" ht="30.75" customHeight="1" x14ac:dyDescent="0.25">
      <c r="B9" s="11"/>
      <c r="C9" s="14" t="s">
        <v>36</v>
      </c>
      <c r="D9" s="19" t="s">
        <v>60</v>
      </c>
      <c r="E9" s="19" t="s">
        <v>61</v>
      </c>
      <c r="F9" s="19" t="s">
        <v>62</v>
      </c>
      <c r="G9" s="19" t="s">
        <v>63</v>
      </c>
      <c r="H9" s="19" t="s">
        <v>64</v>
      </c>
      <c r="I9" s="19" t="s">
        <v>65</v>
      </c>
      <c r="J9" s="19" t="s">
        <v>66</v>
      </c>
      <c r="K9" s="19" t="s">
        <v>67</v>
      </c>
      <c r="L9" s="19" t="s">
        <v>68</v>
      </c>
      <c r="M9" s="19" t="s">
        <v>69</v>
      </c>
      <c r="N9" s="19" t="s">
        <v>70</v>
      </c>
      <c r="O9" s="19" t="s">
        <v>71</v>
      </c>
      <c r="P9" s="19" t="s">
        <v>72</v>
      </c>
      <c r="Q9" s="19" t="s">
        <v>73</v>
      </c>
      <c r="R9" s="19" t="s">
        <v>74</v>
      </c>
      <c r="S9" s="19" t="s">
        <v>75</v>
      </c>
      <c r="T9" s="19" t="s">
        <v>76</v>
      </c>
      <c r="U9" s="7"/>
      <c r="V9" s="7"/>
      <c r="W9" s="7"/>
    </row>
    <row r="10" spans="1:23" x14ac:dyDescent="0.25">
      <c r="B10" s="1" t="s">
        <v>0</v>
      </c>
      <c r="C10" s="1" t="s">
        <v>38</v>
      </c>
      <c r="D10" s="13">
        <f t="shared" ref="D10:T10" si="0">D11+D17</f>
        <v>-7.3000000000000114</v>
      </c>
      <c r="E10" s="13">
        <f t="shared" si="0"/>
        <v>3.8999999999999773</v>
      </c>
      <c r="F10" s="13">
        <f t="shared" si="0"/>
        <v>1.1999999999999886</v>
      </c>
      <c r="G10" s="22">
        <f t="shared" si="0"/>
        <v>-2.1999999999999886</v>
      </c>
      <c r="H10" s="13">
        <f t="shared" si="0"/>
        <v>0.59999999999999432</v>
      </c>
      <c r="I10" s="13">
        <f t="shared" si="0"/>
        <v>-2.8999999999999773</v>
      </c>
      <c r="J10" s="13">
        <f t="shared" si="0"/>
        <v>24.800000000000011</v>
      </c>
      <c r="K10" s="22">
        <f t="shared" si="0"/>
        <v>22.5</v>
      </c>
      <c r="L10" s="27">
        <f t="shared" si="0"/>
        <v>29.799999999999983</v>
      </c>
      <c r="M10" s="27">
        <f t="shared" si="0"/>
        <v>4.6999999999999602</v>
      </c>
      <c r="N10" s="27">
        <f t="shared" si="0"/>
        <v>7.7999999999999829</v>
      </c>
      <c r="O10" s="22">
        <f t="shared" si="0"/>
        <v>42.299999999999955</v>
      </c>
      <c r="P10" s="13">
        <f t="shared" si="0"/>
        <v>-4.1000000000000512</v>
      </c>
      <c r="Q10" s="27">
        <f t="shared" si="0"/>
        <v>2.0999999999999943</v>
      </c>
      <c r="R10" s="27">
        <f t="shared" si="0"/>
        <v>17.799999999999983</v>
      </c>
      <c r="S10" s="22">
        <f t="shared" si="0"/>
        <v>15.799999999999841</v>
      </c>
      <c r="T10" s="22">
        <f t="shared" si="0"/>
        <v>78.399999999999636</v>
      </c>
      <c r="U10" s="7"/>
      <c r="V10" s="7"/>
      <c r="W10" s="7"/>
    </row>
    <row r="11" spans="1:23" x14ac:dyDescent="0.25">
      <c r="B11" s="4">
        <v>1</v>
      </c>
      <c r="C11" s="1" t="s">
        <v>20</v>
      </c>
      <c r="D11" s="13">
        <f>D12+D13+D14+D15+D16</f>
        <v>158.49999999999997</v>
      </c>
      <c r="E11" s="13">
        <f>E12+E13+E14+E15+E16</f>
        <v>161.5</v>
      </c>
      <c r="F11" s="13">
        <f>F12+F13+F14+F15+F16</f>
        <v>165.7</v>
      </c>
      <c r="G11" s="22">
        <f>SUM(D11:F11)</f>
        <v>485.7</v>
      </c>
      <c r="H11" s="13">
        <f>H12+H13+H14+H15+H16</f>
        <v>171.79999999999998</v>
      </c>
      <c r="I11" s="13">
        <f>I12+I13+I14+I15+I16</f>
        <v>169.7</v>
      </c>
      <c r="J11" s="13">
        <f>J12+J13+J14+J15+J16</f>
        <v>178.4</v>
      </c>
      <c r="K11" s="22">
        <f>SUM(H11:J11)</f>
        <v>519.9</v>
      </c>
      <c r="L11" s="27">
        <f>L12+L13+L14+L15+L16</f>
        <v>174.4</v>
      </c>
      <c r="M11" s="27">
        <f>M12+M13+M14+M15+M16</f>
        <v>170.7</v>
      </c>
      <c r="N11" s="27">
        <f>N12+N13+N14+N15+N16</f>
        <v>170.2</v>
      </c>
      <c r="O11" s="22">
        <f>SUM(L11:N11)</f>
        <v>515.29999999999995</v>
      </c>
      <c r="P11" s="27">
        <f>P12+P13+P14+P15+P16</f>
        <v>173.5</v>
      </c>
      <c r="Q11" s="27">
        <f>Q12+Q13+Q14+Q15+Q16</f>
        <v>176.5</v>
      </c>
      <c r="R11" s="27">
        <f>R12+R13+R14+R15+R16</f>
        <v>192.3</v>
      </c>
      <c r="S11" s="22">
        <f>P11+Q11+R11</f>
        <v>542.29999999999995</v>
      </c>
      <c r="T11" s="22">
        <f>G11+K11+O11+S11</f>
        <v>2063.1999999999998</v>
      </c>
      <c r="U11" s="7"/>
      <c r="V11" s="39"/>
      <c r="W11" s="39"/>
    </row>
    <row r="12" spans="1:23" ht="14.25" customHeight="1" x14ac:dyDescent="0.25">
      <c r="A12" s="7"/>
      <c r="B12" s="5"/>
      <c r="C12" s="21" t="s">
        <v>44</v>
      </c>
      <c r="D12" s="25">
        <v>118.8</v>
      </c>
      <c r="E12" s="25">
        <v>120</v>
      </c>
      <c r="F12" s="25">
        <v>126.2</v>
      </c>
      <c r="G12" s="23">
        <f>SUM(D12:F12)</f>
        <v>365</v>
      </c>
      <c r="H12" s="25">
        <v>128.19999999999999</v>
      </c>
      <c r="I12" s="25">
        <v>127</v>
      </c>
      <c r="J12" s="25">
        <v>134.80000000000001</v>
      </c>
      <c r="K12" s="26">
        <f t="shared" ref="K12:K16" si="1">SUM(H12:J12)</f>
        <v>390</v>
      </c>
      <c r="L12" s="36">
        <v>130.80000000000001</v>
      </c>
      <c r="M12" s="30">
        <v>126.7</v>
      </c>
      <c r="N12" s="30">
        <v>126.5</v>
      </c>
      <c r="O12" s="26">
        <f>SUM(L12:N12)</f>
        <v>384</v>
      </c>
      <c r="P12" s="32">
        <v>127.7</v>
      </c>
      <c r="Q12" s="32">
        <v>131.5</v>
      </c>
      <c r="R12" s="32">
        <v>144.30000000000001</v>
      </c>
      <c r="S12" s="26">
        <f>P12+Q12+R12</f>
        <v>403.5</v>
      </c>
      <c r="T12" s="23">
        <f>G12+K12+O12+S12</f>
        <v>1542.5</v>
      </c>
      <c r="U12" s="7"/>
      <c r="V12" s="43"/>
      <c r="W12" s="39"/>
    </row>
    <row r="13" spans="1:23" x14ac:dyDescent="0.25">
      <c r="A13" s="7"/>
      <c r="B13" s="5"/>
      <c r="C13" s="3" t="s">
        <v>21</v>
      </c>
      <c r="D13" s="25">
        <v>0.1</v>
      </c>
      <c r="E13" s="25">
        <v>0.1</v>
      </c>
      <c r="F13" s="25">
        <v>0.1</v>
      </c>
      <c r="G13" s="23">
        <f>SUM(D13:F13)</f>
        <v>0.30000000000000004</v>
      </c>
      <c r="H13" s="25">
        <v>1.1000000000000001</v>
      </c>
      <c r="I13" s="25">
        <v>-0.8</v>
      </c>
      <c r="J13" s="25">
        <v>1</v>
      </c>
      <c r="K13" s="26">
        <f t="shared" si="1"/>
        <v>1.3</v>
      </c>
      <c r="L13" s="36">
        <v>0.2</v>
      </c>
      <c r="M13" s="30">
        <v>0.1</v>
      </c>
      <c r="N13" s="30">
        <v>0.1</v>
      </c>
      <c r="O13" s="26">
        <f t="shared" ref="O13:O16" si="2">SUM(L13:N13)</f>
        <v>0.4</v>
      </c>
      <c r="P13" s="32">
        <v>0.7</v>
      </c>
      <c r="Q13" s="32">
        <v>0.5</v>
      </c>
      <c r="R13" s="32">
        <v>1.8</v>
      </c>
      <c r="S13" s="26">
        <f t="shared" ref="S13:S16" si="3">P13+Q13+R13</f>
        <v>3</v>
      </c>
      <c r="T13" s="23">
        <f t="shared" ref="T13:T16" si="4">G13+K13+O13+S13</f>
        <v>5</v>
      </c>
      <c r="U13" s="41"/>
      <c r="V13" s="39"/>
      <c r="W13" s="39"/>
    </row>
    <row r="14" spans="1:23" x14ac:dyDescent="0.25">
      <c r="A14" s="7"/>
      <c r="B14" s="5"/>
      <c r="C14" s="3" t="s">
        <v>22</v>
      </c>
      <c r="D14" s="25">
        <v>39.4</v>
      </c>
      <c r="E14" s="25">
        <v>40.9</v>
      </c>
      <c r="F14" s="25">
        <v>39.1</v>
      </c>
      <c r="G14" s="23">
        <f t="shared" ref="G14:G16" si="5">SUM(D14:F14)</f>
        <v>119.4</v>
      </c>
      <c r="H14" s="25">
        <v>42.2</v>
      </c>
      <c r="I14" s="25">
        <v>43.3</v>
      </c>
      <c r="J14" s="25">
        <v>42.4</v>
      </c>
      <c r="K14" s="26">
        <f t="shared" si="1"/>
        <v>127.9</v>
      </c>
      <c r="L14" s="36">
        <v>43.3</v>
      </c>
      <c r="M14" s="30">
        <v>43.8</v>
      </c>
      <c r="N14" s="30">
        <v>43.5</v>
      </c>
      <c r="O14" s="26">
        <f t="shared" si="2"/>
        <v>130.6</v>
      </c>
      <c r="P14" s="32">
        <v>45</v>
      </c>
      <c r="Q14" s="32">
        <v>44.4</v>
      </c>
      <c r="R14" s="32">
        <v>46.1</v>
      </c>
      <c r="S14" s="26">
        <f t="shared" si="3"/>
        <v>135.5</v>
      </c>
      <c r="T14" s="23">
        <f t="shared" si="4"/>
        <v>513.4</v>
      </c>
      <c r="U14" s="41"/>
      <c r="V14" s="39"/>
      <c r="W14" s="39"/>
    </row>
    <row r="15" spans="1:23" x14ac:dyDescent="0.25">
      <c r="A15" s="7"/>
      <c r="B15" s="5"/>
      <c r="C15" s="3" t="s">
        <v>23</v>
      </c>
      <c r="D15" s="25">
        <v>0.1</v>
      </c>
      <c r="E15" s="25">
        <v>0.2</v>
      </c>
      <c r="F15" s="25">
        <v>0.1</v>
      </c>
      <c r="G15" s="23">
        <f t="shared" si="5"/>
        <v>0.4</v>
      </c>
      <c r="H15" s="25">
        <v>0.1</v>
      </c>
      <c r="I15" s="25">
        <v>0.2</v>
      </c>
      <c r="J15" s="25">
        <v>0.1</v>
      </c>
      <c r="K15" s="26">
        <f t="shared" si="1"/>
        <v>0.4</v>
      </c>
      <c r="L15" s="36">
        <v>0</v>
      </c>
      <c r="M15" s="30">
        <v>0.1</v>
      </c>
      <c r="N15" s="30">
        <v>0.1</v>
      </c>
      <c r="O15" s="26">
        <f t="shared" si="2"/>
        <v>0.2</v>
      </c>
      <c r="P15" s="32">
        <v>0.1</v>
      </c>
      <c r="Q15" s="32">
        <v>0.1</v>
      </c>
      <c r="R15" s="32">
        <v>0.1</v>
      </c>
      <c r="S15" s="26">
        <f t="shared" si="3"/>
        <v>0.30000000000000004</v>
      </c>
      <c r="T15" s="23">
        <f t="shared" si="4"/>
        <v>1.3</v>
      </c>
      <c r="U15" s="41"/>
      <c r="V15" s="39"/>
      <c r="W15" s="39"/>
    </row>
    <row r="16" spans="1:23" ht="60" x14ac:dyDescent="0.25">
      <c r="B16" s="6"/>
      <c r="C16" s="3" t="s">
        <v>46</v>
      </c>
      <c r="D16" s="25">
        <v>0.1</v>
      </c>
      <c r="E16" s="25">
        <v>0.3</v>
      </c>
      <c r="F16" s="25">
        <v>0.2</v>
      </c>
      <c r="G16" s="23">
        <f t="shared" si="5"/>
        <v>0.60000000000000009</v>
      </c>
      <c r="H16" s="25">
        <v>0.2</v>
      </c>
      <c r="I16" s="25">
        <v>0</v>
      </c>
      <c r="J16" s="25">
        <v>0.1</v>
      </c>
      <c r="K16" s="26">
        <f t="shared" si="1"/>
        <v>0.30000000000000004</v>
      </c>
      <c r="L16" s="36">
        <v>0.1</v>
      </c>
      <c r="M16" s="30">
        <v>0</v>
      </c>
      <c r="N16" s="30">
        <v>0</v>
      </c>
      <c r="O16" s="26">
        <f t="shared" si="2"/>
        <v>0.1</v>
      </c>
      <c r="P16" s="32">
        <v>0</v>
      </c>
      <c r="Q16" s="32">
        <v>0</v>
      </c>
      <c r="R16" s="32">
        <v>0</v>
      </c>
      <c r="S16" s="26">
        <f t="shared" si="3"/>
        <v>0</v>
      </c>
      <c r="T16" s="23">
        <f t="shared" si="4"/>
        <v>1.0000000000000002</v>
      </c>
      <c r="U16" s="41"/>
      <c r="V16" s="39"/>
      <c r="W16" s="39"/>
    </row>
    <row r="17" spans="2:23" x14ac:dyDescent="0.25">
      <c r="B17" s="4">
        <v>2</v>
      </c>
      <c r="C17" s="1" t="s">
        <v>26</v>
      </c>
      <c r="D17" s="27">
        <f>D18+D19+D20+D21+D22+D23+D24</f>
        <v>-165.79999999999998</v>
      </c>
      <c r="E17" s="27">
        <f>E18+E19+E20+E21+E22+E23+E24</f>
        <v>-157.60000000000002</v>
      </c>
      <c r="F17" s="27">
        <f>F18+F19+F20+F21+F22+F23+F24</f>
        <v>-164.5</v>
      </c>
      <c r="G17" s="22">
        <f>SUM(D17:F17)</f>
        <v>-487.9</v>
      </c>
      <c r="H17" s="27">
        <f>H18+H19+H20+H21+H22+H23+H24</f>
        <v>-171.2</v>
      </c>
      <c r="I17" s="27">
        <f>I18+I19+I20+I21+I22+I23+I24</f>
        <v>-172.59999999999997</v>
      </c>
      <c r="J17" s="27">
        <f>J18+J19+J20+J21+J22+J23+J24</f>
        <v>-153.6</v>
      </c>
      <c r="K17" s="22">
        <f>SUM(H17:J17)</f>
        <v>-497.4</v>
      </c>
      <c r="L17" s="27">
        <f>L18+L19+L20+L21+L22+L23+L24</f>
        <v>-144.60000000000002</v>
      </c>
      <c r="M17" s="27">
        <f>M18+M19+M20+M21+M22+M23+M24</f>
        <v>-166.00000000000003</v>
      </c>
      <c r="N17" s="27">
        <f>N18+N19+N20+N21+N22+N23+N24</f>
        <v>-162.4</v>
      </c>
      <c r="O17" s="22">
        <f>SUM(L17:N17)</f>
        <v>-473</v>
      </c>
      <c r="P17" s="27">
        <f>P18+P19+P20+P21+P22+P23+P24</f>
        <v>-177.60000000000005</v>
      </c>
      <c r="Q17" s="27">
        <f>Q18+Q19+Q20+Q21+Q22+Q23+Q24</f>
        <v>-174.4</v>
      </c>
      <c r="R17" s="27">
        <f>R18+R19+R20+R21+R22+R23+R24</f>
        <v>-174.50000000000003</v>
      </c>
      <c r="S17" s="22">
        <f>P17+Q17+R17</f>
        <v>-526.50000000000011</v>
      </c>
      <c r="T17" s="22">
        <f>G17+K17+O17+S17</f>
        <v>-1984.8000000000002</v>
      </c>
      <c r="U17" s="41"/>
      <c r="V17" s="39"/>
      <c r="W17" s="39"/>
    </row>
    <row r="18" spans="2:23" x14ac:dyDescent="0.25">
      <c r="B18" s="16"/>
      <c r="C18" s="2" t="s">
        <v>35</v>
      </c>
      <c r="D18" s="28">
        <v>-156.9</v>
      </c>
      <c r="E18" s="28">
        <v>-149</v>
      </c>
      <c r="F18" s="28">
        <v>-157</v>
      </c>
      <c r="G18" s="24">
        <f>SUM(D18:F18)</f>
        <v>-462.9</v>
      </c>
      <c r="H18" s="28">
        <v>-161.5</v>
      </c>
      <c r="I18" s="28">
        <v>-163.19999999999999</v>
      </c>
      <c r="J18" s="28">
        <v>-146.5</v>
      </c>
      <c r="K18" s="24">
        <f>SUM(H18:J18)</f>
        <v>-471.2</v>
      </c>
      <c r="L18" s="28">
        <v>-137.6</v>
      </c>
      <c r="M18" s="28">
        <v>-158.5</v>
      </c>
      <c r="N18" s="28">
        <v>-155</v>
      </c>
      <c r="O18" s="24">
        <f>SUM(L18:N18)</f>
        <v>-451.1</v>
      </c>
      <c r="P18" s="28">
        <v>-168.3</v>
      </c>
      <c r="Q18" s="28">
        <v>-165.3</v>
      </c>
      <c r="R18" s="28">
        <v>-163.5</v>
      </c>
      <c r="S18" s="24">
        <f>P18+Q18+R18</f>
        <v>-497.1</v>
      </c>
      <c r="T18" s="24">
        <f>G18+K18+O18+S18</f>
        <v>-1882.2999999999997</v>
      </c>
      <c r="U18" s="7"/>
      <c r="V18" s="39"/>
      <c r="W18" s="39"/>
    </row>
    <row r="19" spans="2:23" x14ac:dyDescent="0.25">
      <c r="B19" s="5"/>
      <c r="C19" s="2" t="s">
        <v>29</v>
      </c>
      <c r="D19" s="25">
        <v>-1.7</v>
      </c>
      <c r="E19" s="25">
        <v>-1.3</v>
      </c>
      <c r="F19" s="25">
        <v>-1.1000000000000001</v>
      </c>
      <c r="G19" s="24">
        <f t="shared" ref="G19:G24" si="6">SUM(D19:F19)</f>
        <v>-4.0999999999999996</v>
      </c>
      <c r="H19" s="28">
        <v>-1.4</v>
      </c>
      <c r="I19" s="28">
        <v>-1.2</v>
      </c>
      <c r="J19" s="28">
        <v>-1.2</v>
      </c>
      <c r="K19" s="24">
        <f t="shared" ref="K19:K24" si="7">SUM(H19:J19)</f>
        <v>-3.8</v>
      </c>
      <c r="L19" s="28">
        <v>-1.1000000000000001</v>
      </c>
      <c r="M19" s="28">
        <v>-1</v>
      </c>
      <c r="N19" s="28">
        <v>-1.2</v>
      </c>
      <c r="O19" s="24">
        <f t="shared" ref="O19:O24" si="8">SUM(L19:N19)</f>
        <v>-3.3</v>
      </c>
      <c r="P19" s="28">
        <v>-1</v>
      </c>
      <c r="Q19" s="28">
        <v>-1.1000000000000001</v>
      </c>
      <c r="R19" s="28">
        <v>-2</v>
      </c>
      <c r="S19" s="24">
        <f t="shared" ref="S19:S24" si="9">P19+Q19+R19</f>
        <v>-4.0999999999999996</v>
      </c>
      <c r="T19" s="24">
        <f t="shared" ref="T19:T24" si="10">G19+K19+O19+S19</f>
        <v>-15.299999999999999</v>
      </c>
      <c r="U19" s="41"/>
      <c r="V19" s="39"/>
      <c r="W19" s="39"/>
    </row>
    <row r="20" spans="2:23" x14ac:dyDescent="0.25">
      <c r="B20" s="5"/>
      <c r="C20" s="2" t="s">
        <v>27</v>
      </c>
      <c r="D20" s="25">
        <v>-2.7</v>
      </c>
      <c r="E20" s="25">
        <v>-2.6</v>
      </c>
      <c r="F20" s="25">
        <v>-2.5</v>
      </c>
      <c r="G20" s="24">
        <f t="shared" si="6"/>
        <v>-7.8000000000000007</v>
      </c>
      <c r="H20" s="28">
        <v>-2.6</v>
      </c>
      <c r="I20" s="28">
        <v>-2.5</v>
      </c>
      <c r="J20" s="28">
        <v>-2.4</v>
      </c>
      <c r="K20" s="24">
        <f t="shared" si="7"/>
        <v>-7.5</v>
      </c>
      <c r="L20" s="28">
        <v>-1.8</v>
      </c>
      <c r="M20" s="28">
        <v>-2.8</v>
      </c>
      <c r="N20" s="28">
        <v>-2.5</v>
      </c>
      <c r="O20" s="24">
        <f t="shared" si="8"/>
        <v>-7.1</v>
      </c>
      <c r="P20" s="28">
        <v>-2.4</v>
      </c>
      <c r="Q20" s="28">
        <v>-2.5</v>
      </c>
      <c r="R20" s="28">
        <v>-3.8</v>
      </c>
      <c r="S20" s="24">
        <f t="shared" si="9"/>
        <v>-8.6999999999999993</v>
      </c>
      <c r="T20" s="24">
        <f t="shared" si="10"/>
        <v>-31.099999999999998</v>
      </c>
      <c r="U20" s="41"/>
      <c r="V20" s="39"/>
      <c r="W20" s="39"/>
    </row>
    <row r="21" spans="2:23" x14ac:dyDescent="0.25">
      <c r="B21" s="5"/>
      <c r="C21" s="2" t="s">
        <v>28</v>
      </c>
      <c r="D21" s="25">
        <v>-3.7</v>
      </c>
      <c r="E21" s="25">
        <v>-3.9</v>
      </c>
      <c r="F21" s="25">
        <v>-3</v>
      </c>
      <c r="G21" s="24">
        <f t="shared" si="6"/>
        <v>-10.6</v>
      </c>
      <c r="H21" s="28">
        <v>-4.7</v>
      </c>
      <c r="I21" s="28">
        <v>-4.7</v>
      </c>
      <c r="J21" s="28">
        <v>-2.6</v>
      </c>
      <c r="K21" s="24">
        <f t="shared" si="7"/>
        <v>-12</v>
      </c>
      <c r="L21" s="28">
        <v>-3.3</v>
      </c>
      <c r="M21" s="28">
        <v>-3</v>
      </c>
      <c r="N21" s="28">
        <v>-2.8</v>
      </c>
      <c r="O21" s="24">
        <f t="shared" si="8"/>
        <v>-9.1</v>
      </c>
      <c r="P21" s="28">
        <v>-4.8</v>
      </c>
      <c r="Q21" s="28">
        <v>-4.5999999999999996</v>
      </c>
      <c r="R21" s="28">
        <v>-4</v>
      </c>
      <c r="S21" s="24">
        <f t="shared" si="9"/>
        <v>-13.399999999999999</v>
      </c>
      <c r="T21" s="24">
        <f t="shared" si="10"/>
        <v>-45.1</v>
      </c>
      <c r="U21" s="41"/>
      <c r="V21" s="7"/>
      <c r="W21" s="7"/>
    </row>
    <row r="22" spans="2:23" x14ac:dyDescent="0.25">
      <c r="B22" s="5"/>
      <c r="C22" s="2" t="s">
        <v>30</v>
      </c>
      <c r="D22" s="25">
        <v>-0.5</v>
      </c>
      <c r="E22" s="25">
        <v>-0.5</v>
      </c>
      <c r="F22" s="25">
        <v>-0.6</v>
      </c>
      <c r="G22" s="24">
        <f t="shared" si="6"/>
        <v>-1.6</v>
      </c>
      <c r="H22" s="28">
        <v>-0.7</v>
      </c>
      <c r="I22" s="28">
        <v>-0.7</v>
      </c>
      <c r="J22" s="28">
        <v>-0.6</v>
      </c>
      <c r="K22" s="24">
        <f t="shared" si="7"/>
        <v>-2</v>
      </c>
      <c r="L22" s="28">
        <v>-0.5</v>
      </c>
      <c r="M22" s="28">
        <v>-0.4</v>
      </c>
      <c r="N22" s="28">
        <v>-0.6</v>
      </c>
      <c r="O22" s="24">
        <f t="shared" si="8"/>
        <v>-1.5</v>
      </c>
      <c r="P22" s="28">
        <v>-0.8</v>
      </c>
      <c r="Q22" s="28">
        <v>-0.6</v>
      </c>
      <c r="R22" s="28">
        <v>-0.9</v>
      </c>
      <c r="S22" s="24">
        <f t="shared" si="9"/>
        <v>-2.2999999999999998</v>
      </c>
      <c r="T22" s="24">
        <f t="shared" si="10"/>
        <v>-7.3999999999999995</v>
      </c>
      <c r="U22" s="42"/>
      <c r="V22" s="7"/>
      <c r="W22" s="7"/>
    </row>
    <row r="23" spans="2:23" x14ac:dyDescent="0.25">
      <c r="B23" s="5"/>
      <c r="C23" s="9" t="s">
        <v>31</v>
      </c>
      <c r="D23" s="25">
        <v>-0.3</v>
      </c>
      <c r="E23" s="25">
        <v>-0.3</v>
      </c>
      <c r="F23" s="25">
        <v>-0.3</v>
      </c>
      <c r="G23" s="24">
        <f t="shared" si="6"/>
        <v>-0.89999999999999991</v>
      </c>
      <c r="H23" s="28">
        <v>-0.3</v>
      </c>
      <c r="I23" s="28">
        <v>-0.3</v>
      </c>
      <c r="J23" s="28">
        <v>-0.3</v>
      </c>
      <c r="K23" s="24">
        <f t="shared" si="7"/>
        <v>-0.89999999999999991</v>
      </c>
      <c r="L23" s="28">
        <v>-0.3</v>
      </c>
      <c r="M23" s="28">
        <v>-0.3</v>
      </c>
      <c r="N23" s="28">
        <v>-0.3</v>
      </c>
      <c r="O23" s="24">
        <f t="shared" si="8"/>
        <v>-0.89999999999999991</v>
      </c>
      <c r="P23" s="28">
        <v>-0.3</v>
      </c>
      <c r="Q23" s="28">
        <v>-0.3</v>
      </c>
      <c r="R23" s="28">
        <v>-0.3</v>
      </c>
      <c r="S23" s="24">
        <f t="shared" si="9"/>
        <v>-0.89999999999999991</v>
      </c>
      <c r="T23" s="24">
        <f t="shared" si="10"/>
        <v>-3.5999999999999996</v>
      </c>
      <c r="U23" s="41"/>
      <c r="V23" s="7"/>
      <c r="W23" s="7"/>
    </row>
    <row r="24" spans="2:23" ht="30" x14ac:dyDescent="0.25">
      <c r="B24" s="6"/>
      <c r="C24" s="17" t="s">
        <v>47</v>
      </c>
      <c r="D24" s="25">
        <v>0</v>
      </c>
      <c r="E24" s="25">
        <v>0</v>
      </c>
      <c r="F24" s="25">
        <v>0</v>
      </c>
      <c r="G24" s="24">
        <f t="shared" si="6"/>
        <v>0</v>
      </c>
      <c r="H24" s="28">
        <v>0</v>
      </c>
      <c r="I24" s="28">
        <v>0</v>
      </c>
      <c r="J24" s="28">
        <v>0</v>
      </c>
      <c r="K24" s="24">
        <f t="shared" si="7"/>
        <v>0</v>
      </c>
      <c r="L24" s="28">
        <v>0</v>
      </c>
      <c r="M24" s="28">
        <v>0</v>
      </c>
      <c r="N24" s="28">
        <v>0</v>
      </c>
      <c r="O24" s="24">
        <f t="shared" si="8"/>
        <v>0</v>
      </c>
      <c r="P24" s="28">
        <v>0</v>
      </c>
      <c r="Q24" s="28">
        <v>0</v>
      </c>
      <c r="R24" s="28">
        <v>0</v>
      </c>
      <c r="S24" s="24">
        <f t="shared" si="9"/>
        <v>0</v>
      </c>
      <c r="T24" s="24">
        <f t="shared" si="10"/>
        <v>0</v>
      </c>
      <c r="U24" s="7"/>
      <c r="V24" s="7"/>
      <c r="W24" s="7"/>
    </row>
    <row r="25" spans="2:23" x14ac:dyDescent="0.25">
      <c r="P25" s="7"/>
      <c r="R25" s="7"/>
    </row>
    <row r="26" spans="2:23" x14ac:dyDescent="0.25">
      <c r="C26" t="s">
        <v>13</v>
      </c>
      <c r="R26" s="7"/>
    </row>
    <row r="27" spans="2:23" x14ac:dyDescent="0.25">
      <c r="C27" t="s">
        <v>12</v>
      </c>
    </row>
    <row r="29" spans="2:23" x14ac:dyDescent="0.25">
      <c r="C29" t="s">
        <v>14</v>
      </c>
    </row>
    <row r="30" spans="2:23" x14ac:dyDescent="0.25">
      <c r="C30" t="s">
        <v>15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4"/>
  <sheetViews>
    <sheetView zoomScale="77" zoomScaleNormal="77" workbookViewId="0">
      <selection activeCell="M5" sqref="M5"/>
    </sheetView>
  </sheetViews>
  <sheetFormatPr defaultRowHeight="15" x14ac:dyDescent="0.25"/>
  <cols>
    <col min="1" max="1" width="3.140625" customWidth="1"/>
    <col min="2" max="2" width="5.28515625" customWidth="1"/>
    <col min="3" max="3" width="43.5703125" customWidth="1"/>
    <col min="4" max="4" width="13.85546875" bestFit="1" customWidth="1"/>
    <col min="5" max="5" width="15.28515625" customWidth="1"/>
    <col min="6" max="6" width="11.85546875" customWidth="1"/>
    <col min="7" max="7" width="9.5703125" customWidth="1"/>
    <col min="8" max="8" width="11.7109375" customWidth="1"/>
    <col min="9" max="9" width="10.28515625" customWidth="1"/>
    <col min="10" max="10" width="11.42578125" customWidth="1"/>
    <col min="11" max="11" width="10.5703125" customWidth="1"/>
    <col min="12" max="12" width="10.85546875" customWidth="1"/>
    <col min="13" max="13" width="12.7109375" customWidth="1"/>
    <col min="14" max="14" width="16.42578125" customWidth="1"/>
    <col min="15" max="15" width="11.5703125" customWidth="1"/>
    <col min="16" max="16" width="14.7109375" customWidth="1"/>
    <col min="17" max="17" width="16.85546875" customWidth="1"/>
    <col min="18" max="18" width="17" customWidth="1"/>
    <col min="19" max="19" width="11" customWidth="1"/>
    <col min="20" max="20" width="12.42578125" customWidth="1"/>
    <col min="21" max="21" width="9.85546875" customWidth="1"/>
  </cols>
  <sheetData>
    <row r="2" spans="1:23" ht="15.75" x14ac:dyDescent="0.25">
      <c r="C2" s="12" t="s">
        <v>4</v>
      </c>
    </row>
    <row r="3" spans="1:23" ht="15.75" x14ac:dyDescent="0.25">
      <c r="C3" s="12" t="s">
        <v>7</v>
      </c>
    </row>
    <row r="5" spans="1:23" x14ac:dyDescent="0.25">
      <c r="C5" t="s">
        <v>32</v>
      </c>
      <c r="D5" s="35">
        <v>43864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23" x14ac:dyDescent="0.25">
      <c r="C6" t="s">
        <v>59</v>
      </c>
      <c r="D6" s="29">
        <v>44096</v>
      </c>
    </row>
    <row r="8" spans="1:23" x14ac:dyDescent="0.25">
      <c r="C8" t="s">
        <v>19</v>
      </c>
    </row>
    <row r="9" spans="1:23" ht="29.25" customHeight="1" x14ac:dyDescent="0.25">
      <c r="B9" s="11"/>
      <c r="C9" s="14" t="s">
        <v>37</v>
      </c>
      <c r="D9" s="19" t="s">
        <v>60</v>
      </c>
      <c r="E9" s="19" t="s">
        <v>61</v>
      </c>
      <c r="F9" s="19" t="s">
        <v>62</v>
      </c>
      <c r="G9" s="19" t="s">
        <v>63</v>
      </c>
      <c r="H9" s="19" t="s">
        <v>64</v>
      </c>
      <c r="I9" s="19" t="s">
        <v>65</v>
      </c>
      <c r="J9" s="19" t="s">
        <v>66</v>
      </c>
      <c r="K9" s="19" t="s">
        <v>67</v>
      </c>
      <c r="L9" s="19" t="s">
        <v>68</v>
      </c>
      <c r="M9" s="19" t="s">
        <v>69</v>
      </c>
      <c r="N9" s="19" t="s">
        <v>70</v>
      </c>
      <c r="O9" s="19" t="s">
        <v>71</v>
      </c>
      <c r="P9" s="19" t="s">
        <v>72</v>
      </c>
      <c r="Q9" s="19" t="s">
        <v>73</v>
      </c>
      <c r="R9" s="19" t="s">
        <v>74</v>
      </c>
      <c r="S9" s="19" t="s">
        <v>75</v>
      </c>
      <c r="T9" s="19" t="s">
        <v>76</v>
      </c>
      <c r="U9" s="7"/>
      <c r="V9" s="7"/>
    </row>
    <row r="10" spans="1:23" x14ac:dyDescent="0.25">
      <c r="B10" s="1" t="s">
        <v>0</v>
      </c>
      <c r="C10" s="1" t="s">
        <v>38</v>
      </c>
      <c r="D10" s="27">
        <f t="shared" ref="D10:T10" si="0">D11+D20</f>
        <v>22.900000000000006</v>
      </c>
      <c r="E10" s="27">
        <f t="shared" si="0"/>
        <v>12.500000000000028</v>
      </c>
      <c r="F10" s="13">
        <f t="shared" si="0"/>
        <v>40.799999999999983</v>
      </c>
      <c r="G10" s="22">
        <f t="shared" si="0"/>
        <v>76.200000000000045</v>
      </c>
      <c r="H10" s="13">
        <f t="shared" si="0"/>
        <v>80.800000000000011</v>
      </c>
      <c r="I10" s="13">
        <f t="shared" si="0"/>
        <v>7.4000000000000341</v>
      </c>
      <c r="J10" s="27">
        <f t="shared" si="0"/>
        <v>28.799999999999955</v>
      </c>
      <c r="K10" s="22">
        <f t="shared" si="0"/>
        <v>117</v>
      </c>
      <c r="L10" s="27">
        <f t="shared" si="0"/>
        <v>16.799999999999955</v>
      </c>
      <c r="M10" s="27">
        <f t="shared" si="0"/>
        <v>-9.8000000000000114</v>
      </c>
      <c r="N10" s="27">
        <f t="shared" si="0"/>
        <v>6.2000000000000171</v>
      </c>
      <c r="O10" s="22">
        <f t="shared" si="0"/>
        <v>13.199999999999932</v>
      </c>
      <c r="P10" s="13">
        <f t="shared" si="0"/>
        <v>25.400000000000034</v>
      </c>
      <c r="Q10" s="13">
        <f t="shared" si="0"/>
        <v>-24.300000000000011</v>
      </c>
      <c r="R10" s="13">
        <f t="shared" si="0"/>
        <v>-11.199999999999989</v>
      </c>
      <c r="S10" s="22">
        <f t="shared" si="0"/>
        <v>-10.099999999999909</v>
      </c>
      <c r="T10" s="22">
        <f t="shared" si="0"/>
        <v>196.29999999999927</v>
      </c>
      <c r="U10" s="7"/>
      <c r="V10" s="7"/>
    </row>
    <row r="11" spans="1:23" x14ac:dyDescent="0.25">
      <c r="B11" s="4">
        <v>1</v>
      </c>
      <c r="C11" s="1" t="s">
        <v>20</v>
      </c>
      <c r="D11" s="27">
        <f t="shared" ref="D11:T11" si="1">D12+D15+D16+D17+D18+D19</f>
        <v>219.9</v>
      </c>
      <c r="E11" s="27">
        <f t="shared" si="1"/>
        <v>210.00000000000003</v>
      </c>
      <c r="F11" s="27">
        <f t="shared" si="1"/>
        <v>247</v>
      </c>
      <c r="G11" s="22">
        <f>SUM(D11:F11)</f>
        <v>676.90000000000009</v>
      </c>
      <c r="H11" s="27">
        <f t="shared" si="1"/>
        <v>284.8</v>
      </c>
      <c r="I11" s="27">
        <f t="shared" si="1"/>
        <v>220.8</v>
      </c>
      <c r="J11" s="27">
        <f t="shared" si="1"/>
        <v>239.09999999999997</v>
      </c>
      <c r="K11" s="22">
        <f>SUM(H11:J11)</f>
        <v>744.7</v>
      </c>
      <c r="L11" s="27">
        <f t="shared" si="1"/>
        <v>202.49999999999997</v>
      </c>
      <c r="M11" s="27">
        <f t="shared" si="1"/>
        <v>190.7</v>
      </c>
      <c r="N11" s="27">
        <f t="shared" si="1"/>
        <v>222.3</v>
      </c>
      <c r="O11" s="22">
        <f>SUM(L11:N11)</f>
        <v>615.5</v>
      </c>
      <c r="P11" s="13">
        <f t="shared" si="1"/>
        <v>240.8</v>
      </c>
      <c r="Q11" s="13">
        <f t="shared" si="1"/>
        <v>207</v>
      </c>
      <c r="R11" s="27">
        <f t="shared" si="1"/>
        <v>266.90000000000003</v>
      </c>
      <c r="S11" s="22">
        <f>P11+Q11+R11</f>
        <v>714.7</v>
      </c>
      <c r="T11" s="22">
        <f t="shared" si="1"/>
        <v>2751.7999999999993</v>
      </c>
      <c r="U11" s="7"/>
      <c r="V11" s="7"/>
    </row>
    <row r="12" spans="1:23" x14ac:dyDescent="0.25">
      <c r="B12" s="5"/>
      <c r="C12" s="2" t="s">
        <v>34</v>
      </c>
      <c r="D12" s="25">
        <f>D13+D14</f>
        <v>76.2</v>
      </c>
      <c r="E12" s="25">
        <f>E13+E14</f>
        <v>97.8</v>
      </c>
      <c r="F12" s="25">
        <f>F13+F14</f>
        <v>114.8</v>
      </c>
      <c r="G12" s="23">
        <f>SUM(D12:F12)</f>
        <v>288.8</v>
      </c>
      <c r="H12" s="25">
        <f>H13+H14</f>
        <v>135.69999999999999</v>
      </c>
      <c r="I12" s="25">
        <f>I13+I14</f>
        <v>99.800000000000011</v>
      </c>
      <c r="J12" s="25">
        <f>J13+J14</f>
        <v>108.6</v>
      </c>
      <c r="K12" s="23">
        <f>SUM(H12:J12)</f>
        <v>344.1</v>
      </c>
      <c r="L12" s="25">
        <f>L13+L14</f>
        <v>104.89999999999999</v>
      </c>
      <c r="M12" s="25">
        <f>M13+M14</f>
        <v>98.600000000000009</v>
      </c>
      <c r="N12" s="25">
        <f>N13+N14</f>
        <v>101.1</v>
      </c>
      <c r="O12" s="23">
        <f>SUM(L12:N12)</f>
        <v>304.60000000000002</v>
      </c>
      <c r="P12" s="25">
        <f>P13+P14</f>
        <v>127.69999999999999</v>
      </c>
      <c r="Q12" s="25">
        <f>Q13+Q14</f>
        <v>104.2</v>
      </c>
      <c r="R12" s="25">
        <f>R13+R14</f>
        <v>125.2</v>
      </c>
      <c r="S12" s="23">
        <f>P12+Q12+R12</f>
        <v>357.09999999999997</v>
      </c>
      <c r="T12" s="23">
        <f>T13+T14</f>
        <v>1294.5999999999999</v>
      </c>
      <c r="U12" s="7"/>
      <c r="V12" s="7"/>
    </row>
    <row r="13" spans="1:23" x14ac:dyDescent="0.25">
      <c r="A13" s="7"/>
      <c r="B13" s="5"/>
      <c r="C13" s="8" t="s">
        <v>40</v>
      </c>
      <c r="D13" s="34">
        <v>74.7</v>
      </c>
      <c r="E13" s="25">
        <v>96.8</v>
      </c>
      <c r="F13" s="25">
        <v>113.8</v>
      </c>
      <c r="G13" s="23">
        <f t="shared" ref="G13:G19" si="2">SUM(D13:F13)</f>
        <v>285.3</v>
      </c>
      <c r="H13" s="25">
        <v>101.8</v>
      </c>
      <c r="I13" s="25">
        <v>97.9</v>
      </c>
      <c r="J13" s="25">
        <v>107</v>
      </c>
      <c r="K13" s="23">
        <f t="shared" ref="K13:K19" si="3">SUM(H13:J13)</f>
        <v>306.7</v>
      </c>
      <c r="L13" s="25">
        <v>103.1</v>
      </c>
      <c r="M13" s="25">
        <v>97.4</v>
      </c>
      <c r="N13" s="25">
        <v>99.6</v>
      </c>
      <c r="O13" s="23">
        <f>SUM(L13:N13)</f>
        <v>300.10000000000002</v>
      </c>
      <c r="P13" s="25">
        <v>100.8</v>
      </c>
      <c r="Q13" s="25">
        <v>102.4</v>
      </c>
      <c r="R13" s="25">
        <v>123.7</v>
      </c>
      <c r="S13" s="23">
        <f>P13+Q13+R13</f>
        <v>326.89999999999998</v>
      </c>
      <c r="T13" s="23">
        <f>G13+K13+O13+S13</f>
        <v>1219</v>
      </c>
      <c r="U13" s="37"/>
      <c r="V13" s="39"/>
      <c r="W13" s="40"/>
    </row>
    <row r="14" spans="1:23" x14ac:dyDescent="0.25">
      <c r="A14" s="7"/>
      <c r="B14" s="5"/>
      <c r="C14" s="8" t="s">
        <v>43</v>
      </c>
      <c r="D14" s="25">
        <v>1.5</v>
      </c>
      <c r="E14" s="25">
        <v>1</v>
      </c>
      <c r="F14" s="25">
        <v>1</v>
      </c>
      <c r="G14" s="23">
        <f t="shared" si="2"/>
        <v>3.5</v>
      </c>
      <c r="H14" s="25">
        <v>33.9</v>
      </c>
      <c r="I14" s="25">
        <v>1.9</v>
      </c>
      <c r="J14" s="25">
        <v>1.6</v>
      </c>
      <c r="K14" s="23">
        <f t="shared" si="3"/>
        <v>37.4</v>
      </c>
      <c r="L14" s="25">
        <v>1.8</v>
      </c>
      <c r="M14" s="25">
        <v>1.2</v>
      </c>
      <c r="N14" s="25">
        <v>1.5</v>
      </c>
      <c r="O14" s="23">
        <f t="shared" ref="O14:O19" si="4">SUM(L14:N14)</f>
        <v>4.5</v>
      </c>
      <c r="P14" s="25">
        <v>26.9</v>
      </c>
      <c r="Q14" s="25">
        <v>1.8</v>
      </c>
      <c r="R14" s="25">
        <v>1.5</v>
      </c>
      <c r="S14" s="23">
        <f t="shared" ref="S14:S19" si="5">P14+Q14+R14</f>
        <v>30.2</v>
      </c>
      <c r="T14" s="23">
        <f t="shared" ref="T14:T19" si="6">G14+K14+O14+S14</f>
        <v>75.599999999999994</v>
      </c>
      <c r="U14" s="37"/>
      <c r="V14" s="39"/>
      <c r="W14" s="40"/>
    </row>
    <row r="15" spans="1:23" x14ac:dyDescent="0.25">
      <c r="A15" s="7"/>
      <c r="B15" s="5"/>
      <c r="C15" s="3" t="s">
        <v>21</v>
      </c>
      <c r="D15" s="25">
        <v>49.4</v>
      </c>
      <c r="E15" s="25">
        <v>46.5</v>
      </c>
      <c r="F15" s="25">
        <v>51.7</v>
      </c>
      <c r="G15" s="23">
        <f t="shared" si="2"/>
        <v>147.60000000000002</v>
      </c>
      <c r="H15" s="25">
        <v>50.4</v>
      </c>
      <c r="I15" s="25">
        <v>50.4</v>
      </c>
      <c r="J15" s="25">
        <v>45.4</v>
      </c>
      <c r="K15" s="23">
        <f t="shared" si="3"/>
        <v>146.19999999999999</v>
      </c>
      <c r="L15" s="25">
        <v>41.9</v>
      </c>
      <c r="M15" s="25">
        <v>44.3</v>
      </c>
      <c r="N15" s="25">
        <v>49.7</v>
      </c>
      <c r="O15" s="23">
        <f t="shared" si="4"/>
        <v>135.89999999999998</v>
      </c>
      <c r="P15" s="25">
        <v>52</v>
      </c>
      <c r="Q15" s="25">
        <v>51.1</v>
      </c>
      <c r="R15" s="25">
        <v>54.5</v>
      </c>
      <c r="S15" s="23">
        <f t="shared" si="5"/>
        <v>157.6</v>
      </c>
      <c r="T15" s="23">
        <f t="shared" si="6"/>
        <v>587.29999999999995</v>
      </c>
      <c r="U15" s="7"/>
      <c r="V15" s="39"/>
      <c r="W15" s="40"/>
    </row>
    <row r="16" spans="1:23" x14ac:dyDescent="0.25">
      <c r="A16" s="7"/>
      <c r="B16" s="5"/>
      <c r="C16" s="3" t="s">
        <v>22</v>
      </c>
      <c r="D16" s="25">
        <v>92</v>
      </c>
      <c r="E16" s="25">
        <v>64.8</v>
      </c>
      <c r="F16" s="25">
        <v>76.5</v>
      </c>
      <c r="G16" s="23">
        <f t="shared" si="2"/>
        <v>233.3</v>
      </c>
      <c r="H16" s="25">
        <v>97.4</v>
      </c>
      <c r="I16" s="25">
        <v>68.5</v>
      </c>
      <c r="J16" s="25">
        <v>72.7</v>
      </c>
      <c r="K16" s="23">
        <f t="shared" si="3"/>
        <v>238.60000000000002</v>
      </c>
      <c r="L16" s="25">
        <v>54.6</v>
      </c>
      <c r="M16" s="25">
        <v>46.8</v>
      </c>
      <c r="N16" s="25">
        <v>65.7</v>
      </c>
      <c r="O16" s="23">
        <f t="shared" si="4"/>
        <v>167.10000000000002</v>
      </c>
      <c r="P16" s="25">
        <v>56.8</v>
      </c>
      <c r="Q16" s="25">
        <v>48.7</v>
      </c>
      <c r="R16" s="25">
        <v>81.900000000000006</v>
      </c>
      <c r="S16" s="23">
        <f t="shared" si="5"/>
        <v>187.4</v>
      </c>
      <c r="T16" s="23">
        <f t="shared" si="6"/>
        <v>826.4</v>
      </c>
      <c r="U16" s="37"/>
      <c r="V16" s="39"/>
      <c r="W16" s="40"/>
    </row>
    <row r="17" spans="1:23" x14ac:dyDescent="0.25">
      <c r="A17" s="7"/>
      <c r="B17" s="5"/>
      <c r="C17" s="3" t="s">
        <v>23</v>
      </c>
      <c r="D17" s="25">
        <v>2.2999999999999998</v>
      </c>
      <c r="E17" s="25">
        <v>0.8</v>
      </c>
      <c r="F17" s="25">
        <v>4</v>
      </c>
      <c r="G17" s="23">
        <f t="shared" si="2"/>
        <v>7.1</v>
      </c>
      <c r="H17" s="25">
        <v>0.8</v>
      </c>
      <c r="I17" s="25">
        <v>2</v>
      </c>
      <c r="J17" s="25">
        <v>6.7</v>
      </c>
      <c r="K17" s="23">
        <f t="shared" si="3"/>
        <v>9.5</v>
      </c>
      <c r="L17" s="25">
        <v>1.1000000000000001</v>
      </c>
      <c r="M17" s="25">
        <v>0.9</v>
      </c>
      <c r="N17" s="25">
        <v>4.8</v>
      </c>
      <c r="O17" s="23">
        <f t="shared" si="4"/>
        <v>6.8</v>
      </c>
      <c r="P17" s="25">
        <v>1.1000000000000001</v>
      </c>
      <c r="Q17" s="25">
        <v>1.2</v>
      </c>
      <c r="R17" s="25">
        <v>4.5</v>
      </c>
      <c r="S17" s="23">
        <f t="shared" si="5"/>
        <v>6.8</v>
      </c>
      <c r="T17" s="23">
        <f t="shared" si="6"/>
        <v>30.200000000000003</v>
      </c>
      <c r="U17" s="37"/>
      <c r="V17" s="39"/>
      <c r="W17" s="40"/>
    </row>
    <row r="18" spans="1:23" x14ac:dyDescent="0.25">
      <c r="A18" s="7"/>
      <c r="B18" s="5"/>
      <c r="C18" s="3" t="s">
        <v>25</v>
      </c>
      <c r="D18" s="25">
        <v>0</v>
      </c>
      <c r="E18" s="25">
        <v>0</v>
      </c>
      <c r="F18" s="25">
        <v>0</v>
      </c>
      <c r="G18" s="23">
        <f t="shared" si="2"/>
        <v>0</v>
      </c>
      <c r="H18" s="25">
        <v>0.5</v>
      </c>
      <c r="I18" s="25">
        <v>0.1</v>
      </c>
      <c r="J18" s="25">
        <v>5.7</v>
      </c>
      <c r="K18" s="23">
        <f t="shared" si="3"/>
        <v>6.3</v>
      </c>
      <c r="L18" s="25">
        <v>0</v>
      </c>
      <c r="M18" s="25">
        <v>0.1</v>
      </c>
      <c r="N18" s="25">
        <v>0.9</v>
      </c>
      <c r="O18" s="23">
        <f t="shared" si="4"/>
        <v>1</v>
      </c>
      <c r="P18" s="25">
        <v>2.8</v>
      </c>
      <c r="Q18" s="25">
        <v>1.8</v>
      </c>
      <c r="R18" s="25">
        <v>0.8</v>
      </c>
      <c r="S18" s="23">
        <f t="shared" si="5"/>
        <v>5.3999999999999995</v>
      </c>
      <c r="T18" s="23">
        <f t="shared" si="6"/>
        <v>12.7</v>
      </c>
      <c r="U18" s="37"/>
      <c r="V18" s="39"/>
      <c r="W18" s="40"/>
    </row>
    <row r="19" spans="1:23" ht="60" x14ac:dyDescent="0.25">
      <c r="A19" s="18"/>
      <c r="B19" s="6"/>
      <c r="C19" s="3" t="s">
        <v>46</v>
      </c>
      <c r="D19" s="25">
        <v>0</v>
      </c>
      <c r="E19" s="25">
        <v>0.1</v>
      </c>
      <c r="F19" s="25">
        <v>0</v>
      </c>
      <c r="G19" s="23">
        <f t="shared" si="2"/>
        <v>0.1</v>
      </c>
      <c r="H19" s="25">
        <v>0</v>
      </c>
      <c r="I19" s="25">
        <v>0</v>
      </c>
      <c r="J19" s="25">
        <v>0</v>
      </c>
      <c r="K19" s="23">
        <f t="shared" si="3"/>
        <v>0</v>
      </c>
      <c r="L19" s="25">
        <v>0</v>
      </c>
      <c r="M19" s="25">
        <v>0</v>
      </c>
      <c r="N19" s="25">
        <v>0.1</v>
      </c>
      <c r="O19" s="23">
        <f t="shared" si="4"/>
        <v>0.1</v>
      </c>
      <c r="P19" s="25">
        <v>0.4</v>
      </c>
      <c r="Q19" s="25">
        <v>0</v>
      </c>
      <c r="R19" s="25">
        <v>0</v>
      </c>
      <c r="S19" s="23">
        <f t="shared" si="5"/>
        <v>0.4</v>
      </c>
      <c r="T19" s="23">
        <f t="shared" si="6"/>
        <v>0.60000000000000009</v>
      </c>
      <c r="U19" s="37"/>
      <c r="V19" s="39"/>
      <c r="W19" s="40"/>
    </row>
    <row r="20" spans="1:23" x14ac:dyDescent="0.25">
      <c r="B20" s="4">
        <v>2</v>
      </c>
      <c r="C20" s="1" t="s">
        <v>26</v>
      </c>
      <c r="D20" s="27">
        <f t="shared" ref="D20:T20" si="7">D21+D22+D23+D24+D25+D26+D27</f>
        <v>-197</v>
      </c>
      <c r="E20" s="27">
        <f t="shared" si="7"/>
        <v>-197.5</v>
      </c>
      <c r="F20" s="27">
        <f t="shared" si="7"/>
        <v>-206.20000000000002</v>
      </c>
      <c r="G20" s="22">
        <f>SUM(D20:F20)</f>
        <v>-600.70000000000005</v>
      </c>
      <c r="H20" s="27">
        <f t="shared" si="7"/>
        <v>-204</v>
      </c>
      <c r="I20" s="27">
        <f t="shared" si="7"/>
        <v>-213.39999999999998</v>
      </c>
      <c r="J20" s="27">
        <f t="shared" si="7"/>
        <v>-210.3</v>
      </c>
      <c r="K20" s="22">
        <f>SUM(H20:J20)</f>
        <v>-627.70000000000005</v>
      </c>
      <c r="L20" s="27">
        <f t="shared" si="7"/>
        <v>-185.70000000000002</v>
      </c>
      <c r="M20" s="27">
        <f t="shared" si="7"/>
        <v>-200.5</v>
      </c>
      <c r="N20" s="27">
        <f t="shared" si="7"/>
        <v>-216.1</v>
      </c>
      <c r="O20" s="22">
        <f>SUM(L20:N20)</f>
        <v>-602.30000000000007</v>
      </c>
      <c r="P20" s="27">
        <f t="shared" si="7"/>
        <v>-215.39999999999998</v>
      </c>
      <c r="Q20" s="27">
        <f t="shared" si="7"/>
        <v>-231.3</v>
      </c>
      <c r="R20" s="27">
        <f t="shared" si="7"/>
        <v>-278.10000000000002</v>
      </c>
      <c r="S20" s="22">
        <f>P20+Q20+R20</f>
        <v>-724.8</v>
      </c>
      <c r="T20" s="22">
        <f t="shared" si="7"/>
        <v>-2555.5</v>
      </c>
      <c r="U20" s="7"/>
      <c r="V20" s="39"/>
      <c r="W20" s="40"/>
    </row>
    <row r="21" spans="1:23" x14ac:dyDescent="0.25">
      <c r="B21" s="5"/>
      <c r="C21" s="2" t="s">
        <v>27</v>
      </c>
      <c r="D21" s="25">
        <v>-100.1</v>
      </c>
      <c r="E21" s="25">
        <v>-101</v>
      </c>
      <c r="F21" s="25">
        <v>-103.9</v>
      </c>
      <c r="G21" s="23">
        <f>SUM(D21:F21)</f>
        <v>-305</v>
      </c>
      <c r="H21" s="25">
        <v>-104.6</v>
      </c>
      <c r="I21" s="25">
        <v>-108.4</v>
      </c>
      <c r="J21" s="25">
        <v>-111.5</v>
      </c>
      <c r="K21" s="23">
        <f>SUM(H21:J21)</f>
        <v>-324.5</v>
      </c>
      <c r="L21" s="25">
        <v>-103.6</v>
      </c>
      <c r="M21" s="25">
        <v>-102.3</v>
      </c>
      <c r="N21" s="25">
        <v>-106.1</v>
      </c>
      <c r="O21" s="23">
        <f>SUM(L21:N21)</f>
        <v>-312</v>
      </c>
      <c r="P21" s="25">
        <v>-108.8</v>
      </c>
      <c r="Q21" s="25">
        <v>-118.1</v>
      </c>
      <c r="R21" s="25">
        <v>-138.9</v>
      </c>
      <c r="S21" s="23">
        <f>P21+Q21+R21</f>
        <v>-365.79999999999995</v>
      </c>
      <c r="T21" s="23">
        <f>G21+K21+O21+S21</f>
        <v>-1307.3</v>
      </c>
      <c r="U21" s="37"/>
      <c r="V21" s="39"/>
      <c r="W21" s="40"/>
    </row>
    <row r="22" spans="1:23" x14ac:dyDescent="0.25">
      <c r="B22" s="5"/>
      <c r="C22" s="2" t="s">
        <v>28</v>
      </c>
      <c r="D22" s="25">
        <v>-58.4</v>
      </c>
      <c r="E22" s="25">
        <v>-55.3</v>
      </c>
      <c r="F22" s="25">
        <v>-58.1</v>
      </c>
      <c r="G22" s="23">
        <f t="shared" ref="G22:G27" si="8">SUM(D22:F22)</f>
        <v>-171.79999999999998</v>
      </c>
      <c r="H22" s="25">
        <v>-55.8</v>
      </c>
      <c r="I22" s="25">
        <v>-59.5</v>
      </c>
      <c r="J22" s="25">
        <v>-52.6</v>
      </c>
      <c r="K22" s="23">
        <f t="shared" ref="K22:K27" si="9">SUM(H22:J22)</f>
        <v>-167.9</v>
      </c>
      <c r="L22" s="25">
        <v>-44.2</v>
      </c>
      <c r="M22" s="25">
        <v>-49.9</v>
      </c>
      <c r="N22" s="25">
        <v>-60</v>
      </c>
      <c r="O22" s="23">
        <f t="shared" ref="O22:O27" si="10">SUM(L22:N22)</f>
        <v>-154.1</v>
      </c>
      <c r="P22" s="25">
        <v>-59.3</v>
      </c>
      <c r="Q22" s="25">
        <v>-64.400000000000006</v>
      </c>
      <c r="R22" s="25">
        <v>-75.7</v>
      </c>
      <c r="S22" s="23">
        <f t="shared" ref="S22:S27" si="11">P22+Q22+R22</f>
        <v>-199.4</v>
      </c>
      <c r="T22" s="23">
        <f t="shared" ref="T22:T27" si="12">G22+K22+O22+S22</f>
        <v>-693.19999999999993</v>
      </c>
      <c r="U22" s="38"/>
      <c r="V22" s="39"/>
      <c r="W22" s="40"/>
    </row>
    <row r="23" spans="1:23" x14ac:dyDescent="0.25">
      <c r="B23" s="5"/>
      <c r="C23" s="2" t="s">
        <v>35</v>
      </c>
      <c r="D23" s="25">
        <v>-5.3</v>
      </c>
      <c r="E23" s="25">
        <v>-5.3</v>
      </c>
      <c r="F23" s="25">
        <v>-5.3</v>
      </c>
      <c r="G23" s="23">
        <f t="shared" si="8"/>
        <v>-15.899999999999999</v>
      </c>
      <c r="H23" s="25">
        <v>-5.3</v>
      </c>
      <c r="I23" s="25">
        <v>-5.2</v>
      </c>
      <c r="J23" s="25">
        <v>-5.6</v>
      </c>
      <c r="K23" s="23">
        <f t="shared" si="9"/>
        <v>-16.100000000000001</v>
      </c>
      <c r="L23" s="25">
        <v>-4.4000000000000004</v>
      </c>
      <c r="M23" s="25">
        <v>-4.5999999999999996</v>
      </c>
      <c r="N23" s="25">
        <v>-5.7</v>
      </c>
      <c r="O23" s="23">
        <f t="shared" si="10"/>
        <v>-14.7</v>
      </c>
      <c r="P23" s="25">
        <v>-6</v>
      </c>
      <c r="Q23" s="25">
        <v>-5.3</v>
      </c>
      <c r="R23" s="25">
        <v>-5.8</v>
      </c>
      <c r="S23" s="23">
        <f t="shared" si="11"/>
        <v>-17.100000000000001</v>
      </c>
      <c r="T23" s="23">
        <f t="shared" si="12"/>
        <v>-63.800000000000004</v>
      </c>
      <c r="U23" s="37"/>
      <c r="V23" s="39"/>
      <c r="W23" s="40"/>
    </row>
    <row r="24" spans="1:23" x14ac:dyDescent="0.25">
      <c r="B24" s="5"/>
      <c r="C24" s="2" t="s">
        <v>29</v>
      </c>
      <c r="D24" s="25">
        <v>-6.7</v>
      </c>
      <c r="E24" s="25">
        <v>-9.3000000000000007</v>
      </c>
      <c r="F24" s="25">
        <v>-11.2</v>
      </c>
      <c r="G24" s="23">
        <f t="shared" si="8"/>
        <v>-27.2</v>
      </c>
      <c r="H24" s="25">
        <v>-9.8000000000000007</v>
      </c>
      <c r="I24" s="25">
        <v>-9.6999999999999993</v>
      </c>
      <c r="J24" s="25">
        <v>-9.4</v>
      </c>
      <c r="K24" s="23">
        <f t="shared" si="9"/>
        <v>-28.9</v>
      </c>
      <c r="L24" s="25">
        <v>-7.7</v>
      </c>
      <c r="M24" s="25">
        <v>-8.1</v>
      </c>
      <c r="N24" s="25">
        <v>-9.5</v>
      </c>
      <c r="O24" s="23">
        <f t="shared" si="10"/>
        <v>-25.3</v>
      </c>
      <c r="P24" s="25">
        <v>-9.6</v>
      </c>
      <c r="Q24" s="25">
        <v>-8.5</v>
      </c>
      <c r="R24" s="34">
        <v>-13.4</v>
      </c>
      <c r="S24" s="23">
        <f t="shared" si="11"/>
        <v>-31.5</v>
      </c>
      <c r="T24" s="23">
        <f t="shared" si="12"/>
        <v>-112.89999999999999</v>
      </c>
      <c r="U24" s="7"/>
      <c r="V24" s="39"/>
      <c r="W24" s="40"/>
    </row>
    <row r="25" spans="1:23" x14ac:dyDescent="0.25">
      <c r="B25" s="5"/>
      <c r="C25" s="2" t="s">
        <v>30</v>
      </c>
      <c r="D25" s="25">
        <v>-10.8</v>
      </c>
      <c r="E25" s="25">
        <v>-10.199999999999999</v>
      </c>
      <c r="F25" s="25">
        <v>-11.5</v>
      </c>
      <c r="G25" s="23">
        <f t="shared" si="8"/>
        <v>-32.5</v>
      </c>
      <c r="H25" s="25">
        <v>-12.3</v>
      </c>
      <c r="I25" s="25">
        <v>-14.1</v>
      </c>
      <c r="J25" s="25">
        <v>-13.8</v>
      </c>
      <c r="K25" s="23">
        <f t="shared" si="9"/>
        <v>-40.200000000000003</v>
      </c>
      <c r="L25" s="25">
        <v>-9.8000000000000007</v>
      </c>
      <c r="M25" s="25">
        <v>-14.4</v>
      </c>
      <c r="N25" s="25">
        <v>-17</v>
      </c>
      <c r="O25" s="23">
        <f t="shared" si="10"/>
        <v>-41.2</v>
      </c>
      <c r="P25" s="25">
        <v>-14.3</v>
      </c>
      <c r="Q25" s="25">
        <v>-15.8</v>
      </c>
      <c r="R25" s="25">
        <v>-18.2</v>
      </c>
      <c r="S25" s="23">
        <f t="shared" si="11"/>
        <v>-48.3</v>
      </c>
      <c r="T25" s="23">
        <f t="shared" si="12"/>
        <v>-162.19999999999999</v>
      </c>
      <c r="U25" s="7"/>
      <c r="V25" s="39"/>
      <c r="W25" s="40"/>
    </row>
    <row r="26" spans="1:23" x14ac:dyDescent="0.25">
      <c r="B26" s="5"/>
      <c r="C26" s="9" t="s">
        <v>31</v>
      </c>
      <c r="D26" s="25">
        <v>-15</v>
      </c>
      <c r="E26" s="25">
        <v>-15.7</v>
      </c>
      <c r="F26" s="25">
        <v>-15.4</v>
      </c>
      <c r="G26" s="23">
        <f t="shared" si="8"/>
        <v>-46.1</v>
      </c>
      <c r="H26" s="25">
        <v>-15.5</v>
      </c>
      <c r="I26" s="25">
        <v>-15.7</v>
      </c>
      <c r="J26" s="25">
        <v>-16.600000000000001</v>
      </c>
      <c r="K26" s="23">
        <f t="shared" si="9"/>
        <v>-47.8</v>
      </c>
      <c r="L26" s="25">
        <v>-15.3</v>
      </c>
      <c r="M26" s="25">
        <v>-20.399999999999999</v>
      </c>
      <c r="N26" s="25">
        <v>-17</v>
      </c>
      <c r="O26" s="23">
        <f t="shared" si="10"/>
        <v>-52.7</v>
      </c>
      <c r="P26" s="25">
        <v>-16.7</v>
      </c>
      <c r="Q26" s="25">
        <v>-18.5</v>
      </c>
      <c r="R26" s="25">
        <v>-25.3</v>
      </c>
      <c r="S26" s="23">
        <f t="shared" si="11"/>
        <v>-60.5</v>
      </c>
      <c r="T26" s="23">
        <f t="shared" si="12"/>
        <v>-207.10000000000002</v>
      </c>
      <c r="U26" s="37"/>
      <c r="V26" s="39"/>
      <c r="W26" s="40"/>
    </row>
    <row r="27" spans="1:23" ht="30" x14ac:dyDescent="0.25">
      <c r="B27" s="6"/>
      <c r="C27" s="17" t="s">
        <v>47</v>
      </c>
      <c r="D27" s="25">
        <v>-0.7</v>
      </c>
      <c r="E27" s="25">
        <v>-0.7</v>
      </c>
      <c r="F27" s="25">
        <v>-0.8</v>
      </c>
      <c r="G27" s="23">
        <f t="shared" si="8"/>
        <v>-2.2000000000000002</v>
      </c>
      <c r="H27" s="25">
        <v>-0.7</v>
      </c>
      <c r="I27" s="25">
        <v>-0.8</v>
      </c>
      <c r="J27" s="25">
        <v>-0.8</v>
      </c>
      <c r="K27" s="23">
        <f t="shared" si="9"/>
        <v>-2.2999999999999998</v>
      </c>
      <c r="L27" s="25">
        <v>-0.7</v>
      </c>
      <c r="M27" s="25">
        <v>-0.8</v>
      </c>
      <c r="N27" s="25">
        <v>-0.8</v>
      </c>
      <c r="O27" s="23">
        <f t="shared" si="10"/>
        <v>-2.2999999999999998</v>
      </c>
      <c r="P27" s="25">
        <v>-0.7</v>
      </c>
      <c r="Q27" s="25">
        <v>-0.7</v>
      </c>
      <c r="R27" s="25">
        <v>-0.8</v>
      </c>
      <c r="S27" s="23">
        <f t="shared" si="11"/>
        <v>-2.2000000000000002</v>
      </c>
      <c r="T27" s="23">
        <f t="shared" si="12"/>
        <v>-9</v>
      </c>
      <c r="U27" s="7"/>
      <c r="V27" s="39"/>
      <c r="W27" s="40"/>
    </row>
    <row r="28" spans="1:23" x14ac:dyDescent="0.25">
      <c r="M28" s="7"/>
      <c r="P28" s="7"/>
      <c r="R28" s="7"/>
      <c r="V28" s="40"/>
      <c r="W28" s="40"/>
    </row>
    <row r="29" spans="1:23" x14ac:dyDescent="0.25">
      <c r="C29" t="s">
        <v>13</v>
      </c>
      <c r="M29" s="7"/>
      <c r="P29" s="7"/>
      <c r="R29" s="7"/>
      <c r="V29" s="40"/>
      <c r="W29" s="40"/>
    </row>
    <row r="30" spans="1:23" x14ac:dyDescent="0.25">
      <c r="C30" t="s">
        <v>12</v>
      </c>
      <c r="P30" s="7"/>
    </row>
    <row r="32" spans="1:23" x14ac:dyDescent="0.25">
      <c r="C32" t="s">
        <v>50</v>
      </c>
    </row>
    <row r="33" spans="3:3" x14ac:dyDescent="0.25">
      <c r="C33" t="s">
        <v>16</v>
      </c>
    </row>
    <row r="34" spans="3:3" x14ac:dyDescent="0.25">
      <c r="C34" t="s">
        <v>17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8"/>
  <sheetViews>
    <sheetView zoomScale="77" zoomScaleNormal="77" workbookViewId="0">
      <selection activeCell="E5" sqref="E5"/>
    </sheetView>
  </sheetViews>
  <sheetFormatPr defaultRowHeight="15" x14ac:dyDescent="0.25"/>
  <cols>
    <col min="1" max="1" width="3.28515625" customWidth="1"/>
    <col min="2" max="2" width="7.42578125" customWidth="1"/>
    <col min="3" max="3" width="43.5703125" customWidth="1"/>
    <col min="4" max="4" width="14" customWidth="1"/>
    <col min="5" max="5" width="14.5703125" customWidth="1"/>
    <col min="6" max="6" width="11.85546875" customWidth="1"/>
    <col min="7" max="7" width="10.140625" customWidth="1"/>
    <col min="8" max="8" width="11.140625" customWidth="1"/>
    <col min="9" max="9" width="10" customWidth="1"/>
    <col min="10" max="10" width="11.28515625" customWidth="1"/>
    <col min="11" max="11" width="10.85546875" customWidth="1"/>
    <col min="12" max="12" width="10.7109375" customWidth="1"/>
    <col min="13" max="13" width="12.5703125" customWidth="1"/>
    <col min="14" max="14" width="16.42578125" customWidth="1"/>
    <col min="15" max="15" width="12" customWidth="1"/>
    <col min="16" max="16" width="14.7109375" customWidth="1"/>
    <col min="17" max="17" width="15.7109375" customWidth="1"/>
    <col min="18" max="18" width="16.5703125" customWidth="1"/>
    <col min="19" max="19" width="11" customWidth="1"/>
    <col min="20" max="20" width="12.5703125" customWidth="1"/>
    <col min="21" max="21" width="13.28515625" customWidth="1"/>
  </cols>
  <sheetData>
    <row r="2" spans="1:21" ht="15.75" x14ac:dyDescent="0.25">
      <c r="C2" s="12" t="s">
        <v>5</v>
      </c>
    </row>
    <row r="3" spans="1:21" ht="15.75" x14ac:dyDescent="0.25">
      <c r="C3" s="12" t="s">
        <v>6</v>
      </c>
    </row>
    <row r="5" spans="1:21" x14ac:dyDescent="0.25">
      <c r="C5" t="s">
        <v>32</v>
      </c>
      <c r="D5" s="35">
        <v>43864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21" x14ac:dyDescent="0.25">
      <c r="C6" t="s">
        <v>59</v>
      </c>
      <c r="D6" s="29">
        <v>44096</v>
      </c>
    </row>
    <row r="8" spans="1:21" x14ac:dyDescent="0.25">
      <c r="C8" t="s">
        <v>19</v>
      </c>
    </row>
    <row r="9" spans="1:21" ht="29.25" customHeight="1" x14ac:dyDescent="0.25">
      <c r="B9" s="11"/>
      <c r="C9" s="14" t="s">
        <v>39</v>
      </c>
      <c r="D9" s="19" t="s">
        <v>60</v>
      </c>
      <c r="E9" s="19" t="s">
        <v>61</v>
      </c>
      <c r="F9" s="19" t="s">
        <v>62</v>
      </c>
      <c r="G9" s="19" t="s">
        <v>63</v>
      </c>
      <c r="H9" s="19" t="s">
        <v>64</v>
      </c>
      <c r="I9" s="19" t="s">
        <v>65</v>
      </c>
      <c r="J9" s="19" t="s">
        <v>66</v>
      </c>
      <c r="K9" s="19" t="s">
        <v>67</v>
      </c>
      <c r="L9" s="19" t="s">
        <v>68</v>
      </c>
      <c r="M9" s="19" t="s">
        <v>69</v>
      </c>
      <c r="N9" s="19" t="s">
        <v>70</v>
      </c>
      <c r="O9" s="19" t="s">
        <v>71</v>
      </c>
      <c r="P9" s="19" t="s">
        <v>72</v>
      </c>
      <c r="Q9" s="19" t="s">
        <v>73</v>
      </c>
      <c r="R9" s="19" t="s">
        <v>74</v>
      </c>
      <c r="S9" s="19" t="s">
        <v>75</v>
      </c>
      <c r="T9" s="19" t="s">
        <v>76</v>
      </c>
      <c r="U9" s="7"/>
    </row>
    <row r="10" spans="1:21" x14ac:dyDescent="0.25">
      <c r="B10" s="1" t="s">
        <v>0</v>
      </c>
      <c r="C10" s="1" t="s">
        <v>38</v>
      </c>
      <c r="D10" s="27">
        <f t="shared" ref="D10:T10" si="0">D11+D25</f>
        <v>-65.200000000000045</v>
      </c>
      <c r="E10" s="27">
        <f t="shared" si="0"/>
        <v>-58.899999999999977</v>
      </c>
      <c r="F10" s="27">
        <f t="shared" si="0"/>
        <v>103.40000000000009</v>
      </c>
      <c r="G10" s="22">
        <f t="shared" si="0"/>
        <v>-20.699999999999818</v>
      </c>
      <c r="H10" s="27">
        <f t="shared" si="0"/>
        <v>78.900000000000091</v>
      </c>
      <c r="I10" s="27">
        <f t="shared" si="0"/>
        <v>75.400000000000091</v>
      </c>
      <c r="J10" s="27">
        <f t="shared" si="0"/>
        <v>49.700000000000045</v>
      </c>
      <c r="K10" s="22">
        <f t="shared" si="0"/>
        <v>204.00000000000045</v>
      </c>
      <c r="L10" s="27">
        <f t="shared" si="0"/>
        <v>90.000000000000227</v>
      </c>
      <c r="M10" s="27">
        <f t="shared" si="0"/>
        <v>30.600000000000023</v>
      </c>
      <c r="N10" s="27">
        <f t="shared" si="0"/>
        <v>92.799999999999841</v>
      </c>
      <c r="O10" s="22">
        <f t="shared" si="0"/>
        <v>213.40000000000009</v>
      </c>
      <c r="P10" s="27">
        <f t="shared" si="0"/>
        <v>13.800000000000068</v>
      </c>
      <c r="Q10" s="27">
        <f t="shared" si="0"/>
        <v>20.999999999999886</v>
      </c>
      <c r="R10" s="27">
        <f t="shared" si="0"/>
        <v>-615.00000000000023</v>
      </c>
      <c r="S10" s="22">
        <f t="shared" si="0"/>
        <v>-580.20000000000027</v>
      </c>
      <c r="T10" s="22">
        <f t="shared" si="0"/>
        <v>-183.5</v>
      </c>
      <c r="U10" s="7"/>
    </row>
    <row r="11" spans="1:21" x14ac:dyDescent="0.25">
      <c r="B11" s="4">
        <v>1</v>
      </c>
      <c r="C11" s="1" t="s">
        <v>20</v>
      </c>
      <c r="D11" s="27">
        <f>D12+D17+D18+D19+D20+D21+D22+D23+D24</f>
        <v>741.9</v>
      </c>
      <c r="E11" s="27">
        <f>E12+E17+E18+E19+E20+E21+E22+E23+E24</f>
        <v>733.10000000000014</v>
      </c>
      <c r="F11" s="27">
        <f>F12+F17+F18+F19+F20+F21+F22+F23+F24</f>
        <v>889.60000000000014</v>
      </c>
      <c r="G11" s="22">
        <f t="shared" ref="G11:G32" si="1">SUM(D11:F11)</f>
        <v>2364.6000000000004</v>
      </c>
      <c r="H11" s="27">
        <f>H12+H17+H18+H19+H20+H21+H22+H23+H24</f>
        <v>870.80000000000007</v>
      </c>
      <c r="I11" s="27">
        <f>I12+I17+I18+I19+I20+I21+I22+I23+I24</f>
        <v>883.60000000000014</v>
      </c>
      <c r="J11" s="27">
        <f>J12+J17+J18+J19+J20+J21+J22+J23+J24</f>
        <v>912.4</v>
      </c>
      <c r="K11" s="22">
        <f>SUM(H11:J11)</f>
        <v>2666.8</v>
      </c>
      <c r="L11" s="27">
        <f>L12+L17+L18+L19+L20+L21+L22+L23+L24</f>
        <v>859.50000000000011</v>
      </c>
      <c r="M11" s="27">
        <f>M12+M17+M18+M19+M20+M21+M22+M23+M24</f>
        <v>802.8</v>
      </c>
      <c r="N11" s="27">
        <f>N12+N17+N18+N19+N20+N21+N22+N23+N24</f>
        <v>924.6</v>
      </c>
      <c r="O11" s="22">
        <f>SUM(L11:N11)</f>
        <v>2586.9</v>
      </c>
      <c r="P11" s="27">
        <f>P12+P17+P18+P19+P20+P21+P22+P23+P24</f>
        <v>853.8</v>
      </c>
      <c r="Q11" s="27">
        <f>Q12+Q17+Q18+Q19+Q20+Q21+Q22+Q23+Q24</f>
        <v>892.79999999999984</v>
      </c>
      <c r="R11" s="27">
        <f>R12+R17+R18+R19+R20+R21+R22+R23+R24</f>
        <v>845.69999999999982</v>
      </c>
      <c r="S11" s="22">
        <f>P11+Q11+R11</f>
        <v>2592.2999999999997</v>
      </c>
      <c r="T11" s="22">
        <f>G11+K11+O11+S11</f>
        <v>10210.6</v>
      </c>
      <c r="U11" s="7"/>
    </row>
    <row r="12" spans="1:21" x14ac:dyDescent="0.25">
      <c r="B12" s="5"/>
      <c r="C12" s="2" t="s">
        <v>34</v>
      </c>
      <c r="D12" s="25">
        <f>D13+D14+D15+D16</f>
        <v>394.09999999999997</v>
      </c>
      <c r="E12" s="25">
        <f>E13+E14+E15+E16</f>
        <v>392.70000000000005</v>
      </c>
      <c r="F12" s="25">
        <f>F13+F14+F15+F16</f>
        <v>476.8</v>
      </c>
      <c r="G12" s="23">
        <f t="shared" si="1"/>
        <v>1263.5999999999999</v>
      </c>
      <c r="H12" s="25">
        <f>H13+H14+H15+H16</f>
        <v>486</v>
      </c>
      <c r="I12" s="25">
        <f>I13+I14+I15+I16</f>
        <v>470.2</v>
      </c>
      <c r="J12" s="25">
        <f>J13+J14+J15+J16</f>
        <v>460.90000000000003</v>
      </c>
      <c r="K12" s="23">
        <f>SUM(H12:J12)</f>
        <v>1417.1000000000001</v>
      </c>
      <c r="L12" s="25">
        <f>L13+L14+L15+L16</f>
        <v>478.5</v>
      </c>
      <c r="M12" s="25">
        <f>M13+M14+M15+M16</f>
        <v>455.90000000000003</v>
      </c>
      <c r="N12" s="25">
        <f>N13+N14+N15+N16</f>
        <v>443</v>
      </c>
      <c r="O12" s="23">
        <f>SUM(L12:N12)</f>
        <v>1377.4</v>
      </c>
      <c r="P12" s="25">
        <f>P13+P14+P15+P16</f>
        <v>455.2</v>
      </c>
      <c r="Q12" s="25">
        <f>Q13+Q14+Q15+Q16</f>
        <v>471.79999999999995</v>
      </c>
      <c r="R12" s="25">
        <f>R13+R14+R15+R16</f>
        <v>441.79999999999995</v>
      </c>
      <c r="S12" s="23">
        <f>P12+Q12+R12</f>
        <v>1368.8</v>
      </c>
      <c r="T12" s="23">
        <f>G12+K12+O12+S12</f>
        <v>5426.9</v>
      </c>
      <c r="U12" s="7"/>
    </row>
    <row r="13" spans="1:21" x14ac:dyDescent="0.25">
      <c r="A13" s="7"/>
      <c r="B13" s="5"/>
      <c r="C13" s="8" t="s">
        <v>40</v>
      </c>
      <c r="D13" s="25">
        <v>148.5</v>
      </c>
      <c r="E13" s="25">
        <v>158</v>
      </c>
      <c r="F13" s="25">
        <v>171.2</v>
      </c>
      <c r="G13" s="23">
        <f t="shared" si="1"/>
        <v>477.7</v>
      </c>
      <c r="H13" s="25">
        <v>203.9</v>
      </c>
      <c r="I13" s="25">
        <v>205.6</v>
      </c>
      <c r="J13" s="25">
        <v>194.8</v>
      </c>
      <c r="K13" s="23">
        <f t="shared" ref="K13:K24" si="2">SUM(H13:J13)</f>
        <v>604.29999999999995</v>
      </c>
      <c r="L13" s="25">
        <v>181.3</v>
      </c>
      <c r="M13" s="25">
        <v>171.6</v>
      </c>
      <c r="N13" s="25">
        <v>171.9</v>
      </c>
      <c r="O13" s="23">
        <f>SUM(L13:N13)</f>
        <v>524.79999999999995</v>
      </c>
      <c r="P13" s="25">
        <v>158.9</v>
      </c>
      <c r="Q13" s="25">
        <v>193.2</v>
      </c>
      <c r="R13" s="25">
        <v>80.099999999999994</v>
      </c>
      <c r="S13" s="23">
        <f>P13+Q13+R13</f>
        <v>432.20000000000005</v>
      </c>
      <c r="T13" s="23">
        <f t="shared" ref="T13:T24" si="3">G13+K13+O13+S13</f>
        <v>2039</v>
      </c>
      <c r="U13" s="7"/>
    </row>
    <row r="14" spans="1:21" x14ac:dyDescent="0.25">
      <c r="A14" s="7"/>
      <c r="B14" s="5"/>
      <c r="C14" s="8" t="s">
        <v>41</v>
      </c>
      <c r="D14" s="25">
        <v>156.5</v>
      </c>
      <c r="E14" s="25">
        <v>145</v>
      </c>
      <c r="F14" s="25">
        <v>175.5</v>
      </c>
      <c r="G14" s="23">
        <f t="shared" si="1"/>
        <v>477</v>
      </c>
      <c r="H14" s="25">
        <v>180.9</v>
      </c>
      <c r="I14" s="25">
        <v>169.1</v>
      </c>
      <c r="J14" s="25">
        <v>174.7</v>
      </c>
      <c r="K14" s="23">
        <f t="shared" si="2"/>
        <v>524.70000000000005</v>
      </c>
      <c r="L14" s="25">
        <v>187.9</v>
      </c>
      <c r="M14" s="25">
        <v>182</v>
      </c>
      <c r="N14" s="25">
        <v>173.4</v>
      </c>
      <c r="O14" s="23">
        <f t="shared" ref="O14:O24" si="4">SUM(L14:N14)</f>
        <v>543.29999999999995</v>
      </c>
      <c r="P14" s="25">
        <v>171.6</v>
      </c>
      <c r="Q14" s="25">
        <v>187.1</v>
      </c>
      <c r="R14" s="25">
        <v>196.9</v>
      </c>
      <c r="S14" s="23">
        <f t="shared" ref="S14:S24" si="5">P14+Q14+R14</f>
        <v>555.6</v>
      </c>
      <c r="T14" s="23">
        <f t="shared" si="3"/>
        <v>2100.6</v>
      </c>
      <c r="U14" s="7"/>
    </row>
    <row r="15" spans="1:21" x14ac:dyDescent="0.25">
      <c r="A15" s="7"/>
      <c r="B15" s="5"/>
      <c r="C15" s="10" t="s">
        <v>51</v>
      </c>
      <c r="D15" s="25">
        <v>79.900000000000006</v>
      </c>
      <c r="E15" s="25">
        <v>82.1</v>
      </c>
      <c r="F15" s="25">
        <v>119</v>
      </c>
      <c r="G15" s="23">
        <f t="shared" si="1"/>
        <v>281</v>
      </c>
      <c r="H15" s="25">
        <v>64.3</v>
      </c>
      <c r="I15" s="25">
        <v>87.8</v>
      </c>
      <c r="J15" s="25">
        <v>84.1</v>
      </c>
      <c r="K15" s="23">
        <f t="shared" si="2"/>
        <v>236.2</v>
      </c>
      <c r="L15" s="25">
        <v>99.4</v>
      </c>
      <c r="M15" s="25">
        <v>94.7</v>
      </c>
      <c r="N15" s="25">
        <v>86.3</v>
      </c>
      <c r="O15" s="23">
        <f t="shared" si="4"/>
        <v>280.40000000000003</v>
      </c>
      <c r="P15" s="25">
        <v>88.8</v>
      </c>
      <c r="Q15" s="25">
        <v>84</v>
      </c>
      <c r="R15" s="25">
        <v>157.9</v>
      </c>
      <c r="S15" s="23">
        <f t="shared" si="5"/>
        <v>330.70000000000005</v>
      </c>
      <c r="T15" s="23">
        <f t="shared" si="3"/>
        <v>1128.3000000000002</v>
      </c>
      <c r="U15" s="7"/>
    </row>
    <row r="16" spans="1:21" x14ac:dyDescent="0.25">
      <c r="A16" s="7"/>
      <c r="B16" s="5"/>
      <c r="C16" s="8" t="s">
        <v>43</v>
      </c>
      <c r="D16" s="25">
        <v>9.1999999999999993</v>
      </c>
      <c r="E16" s="25">
        <v>7.6</v>
      </c>
      <c r="F16" s="25">
        <v>11.1</v>
      </c>
      <c r="G16" s="23">
        <f t="shared" si="1"/>
        <v>27.9</v>
      </c>
      <c r="H16" s="25">
        <v>36.9</v>
      </c>
      <c r="I16" s="25">
        <v>7.7</v>
      </c>
      <c r="J16" s="25">
        <v>7.3</v>
      </c>
      <c r="K16" s="23">
        <f t="shared" si="2"/>
        <v>51.9</v>
      </c>
      <c r="L16" s="25">
        <v>9.9</v>
      </c>
      <c r="M16" s="25">
        <v>7.6</v>
      </c>
      <c r="N16" s="25">
        <v>11.4</v>
      </c>
      <c r="O16" s="23">
        <f t="shared" si="4"/>
        <v>28.9</v>
      </c>
      <c r="P16" s="25">
        <v>35.9</v>
      </c>
      <c r="Q16" s="25">
        <v>7.5</v>
      </c>
      <c r="R16" s="25">
        <v>6.9</v>
      </c>
      <c r="S16" s="23">
        <f t="shared" si="5"/>
        <v>50.3</v>
      </c>
      <c r="T16" s="23">
        <f t="shared" si="3"/>
        <v>159</v>
      </c>
      <c r="U16" s="7"/>
    </row>
    <row r="17" spans="1:21" x14ac:dyDescent="0.25">
      <c r="A17" s="7"/>
      <c r="B17" s="5"/>
      <c r="C17" s="20" t="s">
        <v>44</v>
      </c>
      <c r="D17" s="25">
        <v>287.60000000000002</v>
      </c>
      <c r="E17" s="25">
        <v>290.7</v>
      </c>
      <c r="F17" s="25">
        <v>299.10000000000002</v>
      </c>
      <c r="G17" s="23">
        <f t="shared" si="1"/>
        <v>877.4</v>
      </c>
      <c r="H17" s="25">
        <v>310.10000000000002</v>
      </c>
      <c r="I17" s="25">
        <v>307.5</v>
      </c>
      <c r="J17" s="25">
        <v>328.4</v>
      </c>
      <c r="K17" s="23">
        <f t="shared" si="2"/>
        <v>946</v>
      </c>
      <c r="L17" s="25">
        <v>316.2</v>
      </c>
      <c r="M17" s="25">
        <v>306.10000000000002</v>
      </c>
      <c r="N17" s="25">
        <v>306.39999999999998</v>
      </c>
      <c r="O17" s="23">
        <f t="shared" si="4"/>
        <v>928.69999999999993</v>
      </c>
      <c r="P17" s="25">
        <v>309.60000000000002</v>
      </c>
      <c r="Q17" s="25">
        <v>318.5</v>
      </c>
      <c r="R17" s="25">
        <v>352.1</v>
      </c>
      <c r="S17" s="23">
        <f t="shared" si="5"/>
        <v>980.2</v>
      </c>
      <c r="T17" s="23">
        <f t="shared" si="3"/>
        <v>3732.3</v>
      </c>
      <c r="U17" s="7"/>
    </row>
    <row r="18" spans="1:21" x14ac:dyDescent="0.25">
      <c r="A18" s="7"/>
      <c r="B18" s="5"/>
      <c r="C18" s="3" t="s">
        <v>21</v>
      </c>
      <c r="D18" s="25">
        <v>54.2</v>
      </c>
      <c r="E18" s="25">
        <v>52</v>
      </c>
      <c r="F18" s="25">
        <v>63.1</v>
      </c>
      <c r="G18" s="23">
        <f t="shared" si="1"/>
        <v>169.3</v>
      </c>
      <c r="H18" s="25">
        <v>57</v>
      </c>
      <c r="I18" s="25">
        <v>54</v>
      </c>
      <c r="J18" s="25">
        <v>54.8</v>
      </c>
      <c r="K18" s="23">
        <f t="shared" si="2"/>
        <v>165.8</v>
      </c>
      <c r="L18" s="25">
        <v>54</v>
      </c>
      <c r="M18" s="25">
        <v>45.1</v>
      </c>
      <c r="N18" s="25">
        <v>57.1</v>
      </c>
      <c r="O18" s="23">
        <f t="shared" si="4"/>
        <v>156.19999999999999</v>
      </c>
      <c r="P18" s="25">
        <v>61.1</v>
      </c>
      <c r="Q18" s="25">
        <v>58</v>
      </c>
      <c r="R18" s="25">
        <v>72</v>
      </c>
      <c r="S18" s="23">
        <f t="shared" si="5"/>
        <v>191.1</v>
      </c>
      <c r="T18" s="23">
        <f t="shared" si="3"/>
        <v>682.4</v>
      </c>
      <c r="U18" s="7"/>
    </row>
    <row r="19" spans="1:21" x14ac:dyDescent="0.25">
      <c r="A19" s="7"/>
      <c r="B19" s="5"/>
      <c r="C19" s="3" t="s">
        <v>22</v>
      </c>
      <c r="D19" s="25">
        <v>29.9</v>
      </c>
      <c r="E19" s="25">
        <v>32</v>
      </c>
      <c r="F19" s="25">
        <v>61.1</v>
      </c>
      <c r="G19" s="23">
        <f t="shared" si="1"/>
        <v>123</v>
      </c>
      <c r="H19" s="25">
        <v>46.6</v>
      </c>
      <c r="I19" s="25">
        <v>45.7</v>
      </c>
      <c r="J19" s="25">
        <v>60</v>
      </c>
      <c r="K19" s="23">
        <f t="shared" si="2"/>
        <v>152.30000000000001</v>
      </c>
      <c r="L19" s="25">
        <v>48.2</v>
      </c>
      <c r="M19" s="25">
        <v>34.299999999999997</v>
      </c>
      <c r="N19" s="25">
        <v>109.8</v>
      </c>
      <c r="O19" s="23">
        <f t="shared" si="4"/>
        <v>192.3</v>
      </c>
      <c r="P19" s="25">
        <v>66.900000000000006</v>
      </c>
      <c r="Q19" s="25">
        <v>29.3</v>
      </c>
      <c r="R19" s="25">
        <v>354.1</v>
      </c>
      <c r="S19" s="23">
        <f t="shared" si="5"/>
        <v>450.3</v>
      </c>
      <c r="T19" s="23">
        <f t="shared" si="3"/>
        <v>917.90000000000009</v>
      </c>
      <c r="U19" s="7"/>
    </row>
    <row r="20" spans="1:21" x14ac:dyDescent="0.25">
      <c r="A20" s="7"/>
      <c r="B20" s="5"/>
      <c r="C20" s="3" t="s">
        <v>23</v>
      </c>
      <c r="D20" s="25">
        <v>17.3</v>
      </c>
      <c r="E20" s="25">
        <v>8.6999999999999993</v>
      </c>
      <c r="F20" s="25">
        <v>39.5</v>
      </c>
      <c r="G20" s="23">
        <f t="shared" si="1"/>
        <v>65.5</v>
      </c>
      <c r="H20" s="25">
        <v>9.3000000000000007</v>
      </c>
      <c r="I20" s="25">
        <v>10.7</v>
      </c>
      <c r="J20" s="25">
        <v>32.700000000000003</v>
      </c>
      <c r="K20" s="23">
        <f t="shared" si="2"/>
        <v>52.7</v>
      </c>
      <c r="L20" s="25">
        <v>7.2</v>
      </c>
      <c r="M20" s="25">
        <v>6.1</v>
      </c>
      <c r="N20" s="25">
        <v>39.200000000000003</v>
      </c>
      <c r="O20" s="23">
        <f t="shared" si="4"/>
        <v>52.5</v>
      </c>
      <c r="P20" s="25">
        <v>8.1</v>
      </c>
      <c r="Q20" s="25">
        <v>7.9</v>
      </c>
      <c r="R20" s="25">
        <v>47.1</v>
      </c>
      <c r="S20" s="23">
        <f t="shared" si="5"/>
        <v>63.1</v>
      </c>
      <c r="T20" s="23">
        <f t="shared" si="3"/>
        <v>233.79999999999998</v>
      </c>
      <c r="U20" s="7"/>
    </row>
    <row r="21" spans="1:21" ht="45" x14ac:dyDescent="0.25">
      <c r="A21" s="7"/>
      <c r="B21" s="5"/>
      <c r="C21" s="3" t="s">
        <v>45</v>
      </c>
      <c r="D21" s="25">
        <v>-2.1</v>
      </c>
      <c r="E21" s="25">
        <v>-3.3</v>
      </c>
      <c r="F21" s="25">
        <v>-5</v>
      </c>
      <c r="G21" s="23">
        <f t="shared" si="1"/>
        <v>-10.4</v>
      </c>
      <c r="H21" s="25">
        <v>-1.8</v>
      </c>
      <c r="I21" s="34">
        <v>-2.4</v>
      </c>
      <c r="J21" s="25">
        <v>-11.2</v>
      </c>
      <c r="K21" s="23">
        <f t="shared" si="2"/>
        <v>-15.399999999999999</v>
      </c>
      <c r="L21" s="25">
        <v>-2.2000000000000002</v>
      </c>
      <c r="M21" s="25">
        <v>-2.1</v>
      </c>
      <c r="N21" s="25">
        <v>-3.1</v>
      </c>
      <c r="O21" s="23">
        <f t="shared" si="4"/>
        <v>-7.4</v>
      </c>
      <c r="P21" s="25">
        <v>-3.2</v>
      </c>
      <c r="Q21" s="25">
        <v>-2.7</v>
      </c>
      <c r="R21" s="25">
        <v>31.5</v>
      </c>
      <c r="S21" s="23">
        <f t="shared" si="5"/>
        <v>25.6</v>
      </c>
      <c r="T21" s="23">
        <f t="shared" si="3"/>
        <v>-7.5999999999999943</v>
      </c>
      <c r="U21" s="7"/>
    </row>
    <row r="22" spans="1:21" ht="29.25" customHeight="1" x14ac:dyDescent="0.25">
      <c r="B22" s="5"/>
      <c r="C22" s="3" t="s">
        <v>24</v>
      </c>
      <c r="D22" s="25">
        <v>-39.5</v>
      </c>
      <c r="E22" s="25">
        <v>-40</v>
      </c>
      <c r="F22" s="25">
        <v>-45.5</v>
      </c>
      <c r="G22" s="23">
        <f t="shared" si="1"/>
        <v>-125</v>
      </c>
      <c r="H22" s="25">
        <v>-42.3</v>
      </c>
      <c r="I22" s="25">
        <v>-45.9</v>
      </c>
      <c r="J22" s="25">
        <v>-43.9</v>
      </c>
      <c r="K22" s="23">
        <f t="shared" si="2"/>
        <v>-132.1</v>
      </c>
      <c r="L22" s="25">
        <v>-43.7</v>
      </c>
      <c r="M22" s="25">
        <v>-41.7</v>
      </c>
      <c r="N22" s="25">
        <v>-42</v>
      </c>
      <c r="O22" s="23">
        <f t="shared" si="4"/>
        <v>-127.4</v>
      </c>
      <c r="P22" s="25">
        <v>-46.8</v>
      </c>
      <c r="Q22" s="25">
        <v>-43.1</v>
      </c>
      <c r="R22" s="25">
        <v>-46.9</v>
      </c>
      <c r="S22" s="23">
        <f t="shared" si="5"/>
        <v>-136.80000000000001</v>
      </c>
      <c r="T22" s="23">
        <f t="shared" si="3"/>
        <v>-521.29999999999995</v>
      </c>
      <c r="U22" s="7"/>
    </row>
    <row r="23" spans="1:21" x14ac:dyDescent="0.25">
      <c r="A23" s="7"/>
      <c r="B23" s="5"/>
      <c r="C23" s="3" t="s">
        <v>25</v>
      </c>
      <c r="D23" s="25">
        <v>0</v>
      </c>
      <c r="E23" s="25">
        <v>0</v>
      </c>
      <c r="F23" s="25">
        <v>0</v>
      </c>
      <c r="G23" s="23">
        <f t="shared" si="1"/>
        <v>0</v>
      </c>
      <c r="H23" s="25">
        <v>5.9</v>
      </c>
      <c r="I23" s="25">
        <v>40.299999999999997</v>
      </c>
      <c r="J23" s="25">
        <v>30.1</v>
      </c>
      <c r="K23" s="23">
        <f t="shared" si="2"/>
        <v>76.3</v>
      </c>
      <c r="L23" s="25">
        <v>0.1</v>
      </c>
      <c r="M23" s="25">
        <v>0.1</v>
      </c>
      <c r="N23" s="25">
        <v>14.2</v>
      </c>
      <c r="O23" s="23">
        <f t="shared" si="4"/>
        <v>14.399999999999999</v>
      </c>
      <c r="P23" s="25">
        <v>2.8</v>
      </c>
      <c r="Q23" s="25">
        <v>53.4</v>
      </c>
      <c r="R23" s="25">
        <v>-412.9</v>
      </c>
      <c r="S23" s="23">
        <f t="shared" si="5"/>
        <v>-356.7</v>
      </c>
      <c r="T23" s="23">
        <f t="shared" si="3"/>
        <v>-266</v>
      </c>
      <c r="U23" s="7"/>
    </row>
    <row r="24" spans="1:21" ht="60" x14ac:dyDescent="0.25">
      <c r="B24" s="6"/>
      <c r="C24" s="3" t="s">
        <v>46</v>
      </c>
      <c r="D24" s="25">
        <v>0.4</v>
      </c>
      <c r="E24" s="25">
        <v>0.3</v>
      </c>
      <c r="F24" s="25">
        <v>0.5</v>
      </c>
      <c r="G24" s="23">
        <f t="shared" si="1"/>
        <v>1.2</v>
      </c>
      <c r="H24" s="25">
        <v>0</v>
      </c>
      <c r="I24" s="25">
        <v>3.5</v>
      </c>
      <c r="J24" s="25">
        <v>0.6</v>
      </c>
      <c r="K24" s="23">
        <f t="shared" si="2"/>
        <v>4.0999999999999996</v>
      </c>
      <c r="L24" s="25">
        <v>1.2</v>
      </c>
      <c r="M24" s="25">
        <v>-1</v>
      </c>
      <c r="N24" s="25">
        <v>0</v>
      </c>
      <c r="O24" s="23">
        <f t="shared" si="4"/>
        <v>0.19999999999999996</v>
      </c>
      <c r="P24" s="25">
        <v>0.1</v>
      </c>
      <c r="Q24" s="25">
        <v>-0.3</v>
      </c>
      <c r="R24" s="25">
        <v>6.9</v>
      </c>
      <c r="S24" s="23">
        <f t="shared" si="5"/>
        <v>6.7</v>
      </c>
      <c r="T24" s="23">
        <f t="shared" si="3"/>
        <v>12.2</v>
      </c>
      <c r="U24" s="7"/>
    </row>
    <row r="25" spans="1:21" x14ac:dyDescent="0.25">
      <c r="B25" s="4">
        <v>2</v>
      </c>
      <c r="C25" s="1" t="s">
        <v>52</v>
      </c>
      <c r="D25" s="27">
        <f t="shared" ref="D25:R25" si="6">D26+D27+D28+D29+D30+D31+D32</f>
        <v>-807.1</v>
      </c>
      <c r="E25" s="27">
        <f t="shared" si="6"/>
        <v>-792.00000000000011</v>
      </c>
      <c r="F25" s="27">
        <f t="shared" si="6"/>
        <v>-786.2</v>
      </c>
      <c r="G25" s="22">
        <f t="shared" si="1"/>
        <v>-2385.3000000000002</v>
      </c>
      <c r="H25" s="27">
        <f t="shared" si="6"/>
        <v>-791.9</v>
      </c>
      <c r="I25" s="27">
        <f t="shared" si="6"/>
        <v>-808.2</v>
      </c>
      <c r="J25" s="27">
        <f t="shared" si="6"/>
        <v>-862.69999999999993</v>
      </c>
      <c r="K25" s="22">
        <f>SUM(H25:J25)</f>
        <v>-2462.7999999999997</v>
      </c>
      <c r="L25" s="27">
        <f t="shared" si="6"/>
        <v>-769.49999999999989</v>
      </c>
      <c r="M25" s="27">
        <f t="shared" si="6"/>
        <v>-772.19999999999993</v>
      </c>
      <c r="N25" s="27">
        <f t="shared" si="6"/>
        <v>-831.80000000000018</v>
      </c>
      <c r="O25" s="22">
        <f>SUM(L25:N25)</f>
        <v>-2373.5</v>
      </c>
      <c r="P25" s="27">
        <f t="shared" si="6"/>
        <v>-839.99999999999989</v>
      </c>
      <c r="Q25" s="27">
        <f t="shared" si="6"/>
        <v>-871.8</v>
      </c>
      <c r="R25" s="27">
        <f t="shared" si="6"/>
        <v>-1460.7</v>
      </c>
      <c r="S25" s="22">
        <f>P25+Q25+R25</f>
        <v>-3172.5</v>
      </c>
      <c r="T25" s="22">
        <f>G25+K25+O25+S25</f>
        <v>-10394.1</v>
      </c>
      <c r="U25" s="7"/>
    </row>
    <row r="26" spans="1:21" x14ac:dyDescent="0.25">
      <c r="B26" s="5"/>
      <c r="C26" s="2" t="s">
        <v>53</v>
      </c>
      <c r="D26" s="25">
        <v>-220.4</v>
      </c>
      <c r="E26" s="25">
        <v>-223.2</v>
      </c>
      <c r="F26" s="25">
        <v>-230.5</v>
      </c>
      <c r="G26" s="23">
        <f t="shared" si="1"/>
        <v>-674.1</v>
      </c>
      <c r="H26" s="25">
        <v>-235.1</v>
      </c>
      <c r="I26" s="25">
        <v>-240.6</v>
      </c>
      <c r="J26" s="25">
        <v>-260.39999999999998</v>
      </c>
      <c r="K26" s="23">
        <f>SUM(H26:J26)</f>
        <v>-736.09999999999991</v>
      </c>
      <c r="L26" s="25">
        <v>-227.1</v>
      </c>
      <c r="M26" s="25">
        <v>-225.1</v>
      </c>
      <c r="N26" s="25">
        <v>-230.4</v>
      </c>
      <c r="O26" s="23">
        <f>SUM(L26:N26)</f>
        <v>-682.6</v>
      </c>
      <c r="P26" s="25">
        <v>-244.5</v>
      </c>
      <c r="Q26" s="25">
        <v>-264.5</v>
      </c>
      <c r="R26" s="25">
        <v>-390.1</v>
      </c>
      <c r="S26" s="23">
        <f>P26+Q26+R26</f>
        <v>-899.1</v>
      </c>
      <c r="T26" s="23">
        <f>G26+K26+O26+S26</f>
        <v>-2991.8999999999996</v>
      </c>
      <c r="U26" s="7"/>
    </row>
    <row r="27" spans="1:21" x14ac:dyDescent="0.25">
      <c r="B27" s="5"/>
      <c r="C27" s="2" t="s">
        <v>54</v>
      </c>
      <c r="D27" s="25">
        <v>-152.6</v>
      </c>
      <c r="E27" s="25">
        <v>-130.4</v>
      </c>
      <c r="F27" s="25">
        <v>-131.9</v>
      </c>
      <c r="G27" s="23">
        <f t="shared" si="1"/>
        <v>-414.9</v>
      </c>
      <c r="H27" s="25">
        <v>-129.6</v>
      </c>
      <c r="I27" s="25">
        <v>-131.5</v>
      </c>
      <c r="J27" s="25">
        <v>-129.19999999999999</v>
      </c>
      <c r="K27" s="23">
        <f t="shared" ref="K27:K32" si="7">SUM(H27:J27)</f>
        <v>-390.3</v>
      </c>
      <c r="L27" s="25">
        <v>-112.8</v>
      </c>
      <c r="M27" s="25">
        <v>-111.6</v>
      </c>
      <c r="N27" s="25">
        <v>-136.4</v>
      </c>
      <c r="O27" s="23">
        <f t="shared" ref="O27:O32" si="8">SUM(L27:N27)</f>
        <v>-360.79999999999995</v>
      </c>
      <c r="P27" s="25">
        <v>-144.5</v>
      </c>
      <c r="Q27" s="25">
        <v>-160.30000000000001</v>
      </c>
      <c r="R27" s="25">
        <v>-235.5</v>
      </c>
      <c r="S27" s="23">
        <f t="shared" ref="S27:S32" si="9">P27+Q27+R27</f>
        <v>-540.29999999999995</v>
      </c>
      <c r="T27" s="23">
        <f t="shared" ref="T27:T32" si="10">G27+K27+O27+S27</f>
        <v>-1706.3</v>
      </c>
      <c r="U27" s="7"/>
    </row>
    <row r="28" spans="1:21" x14ac:dyDescent="0.25">
      <c r="B28" s="5"/>
      <c r="C28" s="2" t="s">
        <v>35</v>
      </c>
      <c r="D28" s="25">
        <v>-319</v>
      </c>
      <c r="E28" s="25">
        <v>-303.5</v>
      </c>
      <c r="F28" s="25">
        <v>-306.8</v>
      </c>
      <c r="G28" s="23">
        <f t="shared" si="1"/>
        <v>-929.3</v>
      </c>
      <c r="H28" s="25">
        <v>-325.2</v>
      </c>
      <c r="I28" s="25">
        <v>-323.8</v>
      </c>
      <c r="J28" s="25">
        <v>-314.8</v>
      </c>
      <c r="K28" s="23">
        <f t="shared" si="7"/>
        <v>-963.8</v>
      </c>
      <c r="L28" s="25">
        <v>-319.7</v>
      </c>
      <c r="M28" s="25">
        <v>-313.89999999999998</v>
      </c>
      <c r="N28" s="25">
        <v>-320.10000000000002</v>
      </c>
      <c r="O28" s="23">
        <f t="shared" si="8"/>
        <v>-953.69999999999993</v>
      </c>
      <c r="P28" s="25">
        <v>-340.3</v>
      </c>
      <c r="Q28" s="25">
        <v>-327.3</v>
      </c>
      <c r="R28" s="25">
        <v>-327.39999999999998</v>
      </c>
      <c r="S28" s="23">
        <f t="shared" si="9"/>
        <v>-995</v>
      </c>
      <c r="T28" s="23">
        <f t="shared" si="10"/>
        <v>-3841.7999999999997</v>
      </c>
      <c r="U28" s="7"/>
    </row>
    <row r="29" spans="1:21" x14ac:dyDescent="0.25">
      <c r="B29" s="5"/>
      <c r="C29" s="2" t="s">
        <v>29</v>
      </c>
      <c r="D29" s="25">
        <v>-62.4</v>
      </c>
      <c r="E29" s="25">
        <v>-80.599999999999994</v>
      </c>
      <c r="F29" s="25">
        <v>-63.5</v>
      </c>
      <c r="G29" s="23">
        <f t="shared" si="1"/>
        <v>-206.5</v>
      </c>
      <c r="H29" s="25">
        <v>-53.6</v>
      </c>
      <c r="I29" s="25">
        <v>-53.5</v>
      </c>
      <c r="J29" s="25">
        <v>-96.3</v>
      </c>
      <c r="K29" s="23">
        <f t="shared" si="7"/>
        <v>-203.39999999999998</v>
      </c>
      <c r="L29" s="25">
        <v>-60</v>
      </c>
      <c r="M29" s="25">
        <v>-64.7</v>
      </c>
      <c r="N29" s="25">
        <v>-84.2</v>
      </c>
      <c r="O29" s="23">
        <f t="shared" si="8"/>
        <v>-208.9</v>
      </c>
      <c r="P29" s="25">
        <v>-56.3</v>
      </c>
      <c r="Q29" s="25">
        <v>-60.4</v>
      </c>
      <c r="R29" s="25">
        <v>-323.8</v>
      </c>
      <c r="S29" s="23">
        <f t="shared" si="9"/>
        <v>-440.5</v>
      </c>
      <c r="T29" s="23">
        <f t="shared" si="10"/>
        <v>-1059.3</v>
      </c>
    </row>
    <row r="30" spans="1:21" x14ac:dyDescent="0.25">
      <c r="B30" s="5"/>
      <c r="C30" s="2" t="s">
        <v>55</v>
      </c>
      <c r="D30" s="25">
        <v>-7.7</v>
      </c>
      <c r="E30" s="25">
        <v>-5.5</v>
      </c>
      <c r="F30" s="25">
        <v>-8.3000000000000007</v>
      </c>
      <c r="G30" s="23">
        <f t="shared" si="1"/>
        <v>-21.5</v>
      </c>
      <c r="H30" s="25">
        <v>-5.2</v>
      </c>
      <c r="I30" s="25">
        <v>-5.9</v>
      </c>
      <c r="J30" s="25">
        <v>-7.4</v>
      </c>
      <c r="K30" s="23">
        <f t="shared" si="7"/>
        <v>-18.5</v>
      </c>
      <c r="L30" s="25">
        <v>-3</v>
      </c>
      <c r="M30" s="25">
        <v>-6</v>
      </c>
      <c r="N30" s="25">
        <v>-7.9</v>
      </c>
      <c r="O30" s="23">
        <f t="shared" si="8"/>
        <v>-16.899999999999999</v>
      </c>
      <c r="P30" s="25">
        <v>-6.2</v>
      </c>
      <c r="Q30" s="25">
        <v>-9.8000000000000007</v>
      </c>
      <c r="R30" s="25">
        <v>-4</v>
      </c>
      <c r="S30" s="23">
        <f t="shared" si="9"/>
        <v>-20</v>
      </c>
      <c r="T30" s="23">
        <f t="shared" si="10"/>
        <v>-76.900000000000006</v>
      </c>
      <c r="U30" s="7"/>
    </row>
    <row r="31" spans="1:21" ht="30" x14ac:dyDescent="0.25">
      <c r="B31" s="5"/>
      <c r="C31" s="17" t="s">
        <v>56</v>
      </c>
      <c r="D31" s="25">
        <v>-43.7</v>
      </c>
      <c r="E31" s="25">
        <v>-47.1</v>
      </c>
      <c r="F31" s="25">
        <v>-43.5</v>
      </c>
      <c r="G31" s="23">
        <f t="shared" si="1"/>
        <v>-134.30000000000001</v>
      </c>
      <c r="H31" s="25">
        <v>-41.8</v>
      </c>
      <c r="I31" s="25">
        <v>-51.5</v>
      </c>
      <c r="J31" s="25">
        <v>-53.1</v>
      </c>
      <c r="K31" s="23">
        <f t="shared" si="7"/>
        <v>-146.4</v>
      </c>
      <c r="L31" s="25">
        <v>-45.6</v>
      </c>
      <c r="M31" s="25">
        <v>-49.5</v>
      </c>
      <c r="N31" s="25">
        <v>-51.2</v>
      </c>
      <c r="O31" s="23">
        <f t="shared" si="8"/>
        <v>-146.30000000000001</v>
      </c>
      <c r="P31" s="25">
        <v>-47.3</v>
      </c>
      <c r="Q31" s="25">
        <v>-48.3</v>
      </c>
      <c r="R31" s="25">
        <v>-73.7</v>
      </c>
      <c r="S31" s="23">
        <f t="shared" si="9"/>
        <v>-169.3</v>
      </c>
      <c r="T31" s="23">
        <f t="shared" si="10"/>
        <v>-596.30000000000007</v>
      </c>
    </row>
    <row r="32" spans="1:21" ht="30" x14ac:dyDescent="0.25">
      <c r="B32" s="6"/>
      <c r="C32" s="17" t="s">
        <v>47</v>
      </c>
      <c r="D32" s="25">
        <v>-1.3</v>
      </c>
      <c r="E32" s="25">
        <v>-1.7</v>
      </c>
      <c r="F32" s="25">
        <v>-1.7</v>
      </c>
      <c r="G32" s="23">
        <f t="shared" si="1"/>
        <v>-4.7</v>
      </c>
      <c r="H32" s="25">
        <v>-1.4</v>
      </c>
      <c r="I32" s="25">
        <v>-1.4</v>
      </c>
      <c r="J32" s="25">
        <v>-1.5</v>
      </c>
      <c r="K32" s="23">
        <f t="shared" si="7"/>
        <v>-4.3</v>
      </c>
      <c r="L32" s="25">
        <v>-1.3</v>
      </c>
      <c r="M32" s="25">
        <v>-1.4</v>
      </c>
      <c r="N32" s="25">
        <v>-1.6</v>
      </c>
      <c r="O32" s="23">
        <f t="shared" si="8"/>
        <v>-4.3000000000000007</v>
      </c>
      <c r="P32" s="25">
        <v>-0.9</v>
      </c>
      <c r="Q32" s="25">
        <v>-1.2</v>
      </c>
      <c r="R32" s="25">
        <v>-106.2</v>
      </c>
      <c r="S32" s="23">
        <f t="shared" si="9"/>
        <v>-108.3</v>
      </c>
      <c r="T32" s="23">
        <f t="shared" si="10"/>
        <v>-121.6</v>
      </c>
      <c r="U32" s="7"/>
    </row>
    <row r="33" spans="3:18" x14ac:dyDescent="0.25">
      <c r="R33" s="7"/>
    </row>
    <row r="34" spans="3:18" x14ac:dyDescent="0.25">
      <c r="C34" t="s">
        <v>18</v>
      </c>
      <c r="R34" s="7"/>
    </row>
    <row r="35" spans="3:18" x14ac:dyDescent="0.25">
      <c r="C35" t="s">
        <v>12</v>
      </c>
    </row>
    <row r="37" spans="3:18" x14ac:dyDescent="0.25">
      <c r="C37" t="s">
        <v>11</v>
      </c>
    </row>
    <row r="38" spans="3:18" x14ac:dyDescent="0.25">
      <c r="C38" t="s">
        <v>48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centr_gov</vt:lpstr>
      <vt:lpstr>social_sec</vt:lpstr>
      <vt:lpstr>local_gov</vt:lpstr>
      <vt:lpstr>general_gov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2020-09-22T10:56:21Z</dcterms:modified>
</cp:coreProperties>
</file>