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5600" windowHeight="11640"/>
  </bookViews>
  <sheets>
    <sheet name="centr_gov" sheetId="4" r:id="rId1"/>
    <sheet name="social_sec" sheetId="5" r:id="rId2"/>
    <sheet name="local_gov" sheetId="6" r:id="rId3"/>
    <sheet name="general_gov" sheetId="8" r:id="rId4"/>
  </sheets>
  <calcPr calcId="152511"/>
</workbook>
</file>

<file path=xl/calcChain.xml><?xml version="1.0" encoding="utf-8"?>
<calcChain xmlns="http://schemas.openxmlformats.org/spreadsheetml/2006/main">
  <c r="R17" i="5" l="1"/>
  <c r="Q17" i="5"/>
  <c r="P17" i="5"/>
  <c r="N17" i="5"/>
  <c r="M17" i="5"/>
  <c r="L17" i="5"/>
  <c r="J17" i="5"/>
  <c r="I17" i="5"/>
  <c r="H17" i="5"/>
  <c r="F17" i="5"/>
  <c r="E17" i="5"/>
  <c r="D17" i="5"/>
  <c r="S18" i="6"/>
  <c r="O18" i="6"/>
  <c r="K18" i="6"/>
  <c r="G18" i="6"/>
  <c r="S27" i="8"/>
  <c r="S28" i="8"/>
  <c r="S29" i="8"/>
  <c r="S30" i="8"/>
  <c r="S31" i="8"/>
  <c r="S32" i="8"/>
  <c r="S26" i="8"/>
  <c r="S14" i="8"/>
  <c r="S15" i="8"/>
  <c r="S16" i="8"/>
  <c r="S17" i="8"/>
  <c r="S18" i="8"/>
  <c r="S19" i="8"/>
  <c r="S20" i="8"/>
  <c r="S21" i="8"/>
  <c r="S22" i="8"/>
  <c r="S23" i="8"/>
  <c r="S24" i="8"/>
  <c r="S13" i="8"/>
  <c r="R25" i="8"/>
  <c r="R12" i="8"/>
  <c r="S23" i="6"/>
  <c r="S24" i="6"/>
  <c r="S25" i="6"/>
  <c r="S26" i="6"/>
  <c r="S27" i="6"/>
  <c r="S28" i="6"/>
  <c r="S22" i="6"/>
  <c r="S14" i="6"/>
  <c r="S15" i="6"/>
  <c r="S16" i="6"/>
  <c r="S17" i="6"/>
  <c r="S19" i="6"/>
  <c r="S20" i="6"/>
  <c r="S13" i="6"/>
  <c r="R21" i="6"/>
  <c r="R12" i="6"/>
  <c r="S19" i="5"/>
  <c r="S20" i="5"/>
  <c r="S21" i="5"/>
  <c r="S22" i="5"/>
  <c r="S23" i="5"/>
  <c r="S18" i="5"/>
  <c r="S13" i="5"/>
  <c r="S14" i="5"/>
  <c r="S15" i="5"/>
  <c r="S16" i="5"/>
  <c r="S12" i="5"/>
  <c r="R11" i="5"/>
  <c r="S27" i="4"/>
  <c r="S28" i="4"/>
  <c r="S29" i="4"/>
  <c r="S30" i="4"/>
  <c r="S31" i="4"/>
  <c r="S32" i="4"/>
  <c r="S26" i="4"/>
  <c r="S13" i="4"/>
  <c r="S14" i="4"/>
  <c r="S15" i="4"/>
  <c r="S16" i="4"/>
  <c r="S17" i="4"/>
  <c r="S18" i="4"/>
  <c r="S19" i="4"/>
  <c r="S20" i="4"/>
  <c r="S21" i="4"/>
  <c r="S22" i="4"/>
  <c r="S23" i="4"/>
  <c r="S24" i="4"/>
  <c r="R25" i="4"/>
  <c r="R12" i="4"/>
  <c r="Q25" i="8"/>
  <c r="Q12" i="8"/>
  <c r="Q21" i="6"/>
  <c r="Q12" i="6"/>
  <c r="Q11" i="6" s="1"/>
  <c r="T18" i="6" l="1"/>
  <c r="R11" i="8"/>
  <c r="R11" i="4"/>
  <c r="R11" i="6"/>
  <c r="R10" i="5"/>
  <c r="Q10" i="6"/>
  <c r="Q11" i="8"/>
  <c r="Q11" i="5"/>
  <c r="Q25" i="4"/>
  <c r="Q12" i="4"/>
  <c r="Q11" i="4" s="1"/>
  <c r="P25" i="8"/>
  <c r="S25" i="8" s="1"/>
  <c r="P12" i="8"/>
  <c r="P11" i="8" s="1"/>
  <c r="P21" i="6"/>
  <c r="S21" i="6" s="1"/>
  <c r="P12" i="6"/>
  <c r="P11" i="6" s="1"/>
  <c r="P11" i="5"/>
  <c r="P25" i="4"/>
  <c r="P12" i="4"/>
  <c r="P11" i="4" s="1"/>
  <c r="O27" i="8"/>
  <c r="O28" i="8"/>
  <c r="O29" i="8"/>
  <c r="O30" i="8"/>
  <c r="O31" i="8"/>
  <c r="O32" i="8"/>
  <c r="O26" i="8"/>
  <c r="N25" i="8"/>
  <c r="O14" i="8"/>
  <c r="O15" i="8"/>
  <c r="O16" i="8"/>
  <c r="O17" i="8"/>
  <c r="O18" i="8"/>
  <c r="O19" i="8"/>
  <c r="O20" i="8"/>
  <c r="O21" i="8"/>
  <c r="O22" i="8"/>
  <c r="O23" i="8"/>
  <c r="O24" i="8"/>
  <c r="O13" i="8"/>
  <c r="N12" i="8"/>
  <c r="O23" i="6"/>
  <c r="O24" i="6"/>
  <c r="O25" i="6"/>
  <c r="O26" i="6"/>
  <c r="O27" i="6"/>
  <c r="O28" i="6"/>
  <c r="O22" i="6"/>
  <c r="O14" i="6"/>
  <c r="O15" i="6"/>
  <c r="O16" i="6"/>
  <c r="O17" i="6"/>
  <c r="O19" i="6"/>
  <c r="O20" i="6"/>
  <c r="O13" i="6"/>
  <c r="N21" i="6"/>
  <c r="N12" i="6"/>
  <c r="N11" i="6" s="1"/>
  <c r="O19" i="5"/>
  <c r="O20" i="5"/>
  <c r="O21" i="5"/>
  <c r="O22" i="5"/>
  <c r="O23" i="5"/>
  <c r="O18" i="5"/>
  <c r="O13" i="5"/>
  <c r="O14" i="5"/>
  <c r="O15" i="5"/>
  <c r="O16" i="5"/>
  <c r="O12" i="5"/>
  <c r="N11" i="5"/>
  <c r="O27" i="4"/>
  <c r="O28" i="4"/>
  <c r="O29" i="4"/>
  <c r="O30" i="4"/>
  <c r="O31" i="4"/>
  <c r="O32" i="4"/>
  <c r="O26" i="4"/>
  <c r="N25" i="4"/>
  <c r="O14" i="4"/>
  <c r="O15" i="4"/>
  <c r="O16" i="4"/>
  <c r="O17" i="4"/>
  <c r="O18" i="4"/>
  <c r="O19" i="4"/>
  <c r="O20" i="4"/>
  <c r="O21" i="4"/>
  <c r="O22" i="4"/>
  <c r="O23" i="4"/>
  <c r="O24" i="4"/>
  <c r="O13" i="4"/>
  <c r="N12" i="4"/>
  <c r="N11" i="4" s="1"/>
  <c r="M25" i="8"/>
  <c r="M12" i="8"/>
  <c r="M11" i="8" s="1"/>
  <c r="M21" i="6"/>
  <c r="M12" i="6"/>
  <c r="M11" i="6" s="1"/>
  <c r="M11" i="5"/>
  <c r="M25" i="4"/>
  <c r="M12" i="4"/>
  <c r="M11" i="4" s="1"/>
  <c r="L25" i="8"/>
  <c r="L12" i="8"/>
  <c r="L21" i="6"/>
  <c r="L12" i="6"/>
  <c r="L11" i="6" s="1"/>
  <c r="L11" i="5"/>
  <c r="O11" i="5" s="1"/>
  <c r="L25" i="4"/>
  <c r="L12" i="4"/>
  <c r="L11" i="4" s="1"/>
  <c r="K27" i="8"/>
  <c r="K28" i="8"/>
  <c r="K29" i="8"/>
  <c r="K30" i="8"/>
  <c r="K31" i="8"/>
  <c r="K32" i="8"/>
  <c r="K26" i="8"/>
  <c r="K13" i="8"/>
  <c r="K14" i="8"/>
  <c r="K15" i="8"/>
  <c r="T15" i="8" s="1"/>
  <c r="K16" i="8"/>
  <c r="K17" i="8"/>
  <c r="K18" i="8"/>
  <c r="K19" i="8"/>
  <c r="K20" i="8"/>
  <c r="K21" i="8"/>
  <c r="K22" i="8"/>
  <c r="K23" i="8"/>
  <c r="K24" i="8"/>
  <c r="J25" i="8"/>
  <c r="J12" i="8"/>
  <c r="K23" i="6"/>
  <c r="K24" i="6"/>
  <c r="K25" i="6"/>
  <c r="K26" i="6"/>
  <c r="K27" i="6"/>
  <c r="K28" i="6"/>
  <c r="K22" i="6"/>
  <c r="J21" i="6"/>
  <c r="J12" i="6"/>
  <c r="J11" i="6" s="1"/>
  <c r="K13" i="6"/>
  <c r="K14" i="6"/>
  <c r="K15" i="6"/>
  <c r="K16" i="6"/>
  <c r="T16" i="6" s="1"/>
  <c r="K17" i="6"/>
  <c r="K19" i="6"/>
  <c r="T19" i="6" s="1"/>
  <c r="K20" i="6"/>
  <c r="J11" i="5"/>
  <c r="K19" i="5"/>
  <c r="K20" i="5"/>
  <c r="K21" i="5"/>
  <c r="K22" i="5"/>
  <c r="K23" i="5"/>
  <c r="K18" i="5"/>
  <c r="K12" i="5"/>
  <c r="K13" i="5"/>
  <c r="K14" i="5"/>
  <c r="K15" i="5"/>
  <c r="T15" i="5" s="1"/>
  <c r="K16" i="5"/>
  <c r="K27" i="4"/>
  <c r="K28" i="4"/>
  <c r="K29" i="4"/>
  <c r="K30" i="4"/>
  <c r="K31" i="4"/>
  <c r="K32" i="4"/>
  <c r="K26" i="4"/>
  <c r="G27" i="4"/>
  <c r="G28" i="4"/>
  <c r="G29" i="4"/>
  <c r="G30" i="4"/>
  <c r="G31" i="4"/>
  <c r="G32" i="4"/>
  <c r="G26" i="4"/>
  <c r="K13" i="4"/>
  <c r="K14" i="4"/>
  <c r="K15" i="4"/>
  <c r="K16" i="4"/>
  <c r="K17" i="4"/>
  <c r="K18" i="4"/>
  <c r="K19" i="4"/>
  <c r="K20" i="4"/>
  <c r="K21" i="4"/>
  <c r="K22" i="4"/>
  <c r="K23" i="4"/>
  <c r="K24" i="4"/>
  <c r="G13" i="4"/>
  <c r="G14" i="4"/>
  <c r="G15" i="4"/>
  <c r="T15" i="4" s="1"/>
  <c r="G16" i="4"/>
  <c r="G17" i="4"/>
  <c r="G18" i="4"/>
  <c r="G19" i="4"/>
  <c r="G20" i="4"/>
  <c r="G21" i="4"/>
  <c r="T21" i="4" s="1"/>
  <c r="G22" i="4"/>
  <c r="G23" i="4"/>
  <c r="G24" i="4"/>
  <c r="J25" i="4"/>
  <c r="J12" i="4"/>
  <c r="J11" i="4" s="1"/>
  <c r="I12" i="4"/>
  <c r="I11" i="4" s="1"/>
  <c r="I12" i="6"/>
  <c r="I11" i="6" s="1"/>
  <c r="I25" i="4"/>
  <c r="I12" i="8"/>
  <c r="I11" i="8" s="1"/>
  <c r="I25" i="8"/>
  <c r="I21" i="6"/>
  <c r="I11" i="5"/>
  <c r="H25" i="4"/>
  <c r="H12" i="4"/>
  <c r="H11" i="4" s="1"/>
  <c r="H25" i="8"/>
  <c r="H12" i="8"/>
  <c r="H12" i="6"/>
  <c r="H11" i="6" s="1"/>
  <c r="H21" i="6"/>
  <c r="H11" i="5"/>
  <c r="G27" i="8"/>
  <c r="G28" i="8"/>
  <c r="G29" i="8"/>
  <c r="G30" i="8"/>
  <c r="G31" i="8"/>
  <c r="G32" i="8"/>
  <c r="G26" i="8"/>
  <c r="G14" i="8"/>
  <c r="G15" i="8"/>
  <c r="G16" i="8"/>
  <c r="G17" i="8"/>
  <c r="G18" i="8"/>
  <c r="G19" i="8"/>
  <c r="G20" i="8"/>
  <c r="G21" i="8"/>
  <c r="G22" i="8"/>
  <c r="G23" i="8"/>
  <c r="G24" i="8"/>
  <c r="G13" i="8"/>
  <c r="F25" i="8"/>
  <c r="F12" i="8"/>
  <c r="F25" i="4"/>
  <c r="F12" i="4"/>
  <c r="F11" i="4" s="1"/>
  <c r="G23" i="6"/>
  <c r="G24" i="6"/>
  <c r="T24" i="6" s="1"/>
  <c r="G25" i="6"/>
  <c r="G26" i="6"/>
  <c r="G27" i="6"/>
  <c r="G28" i="6"/>
  <c r="G22" i="6"/>
  <c r="G13" i="6"/>
  <c r="G14" i="6"/>
  <c r="G15" i="6"/>
  <c r="G16" i="6"/>
  <c r="G17" i="6"/>
  <c r="G19" i="6"/>
  <c r="G20" i="6"/>
  <c r="T20" i="6" s="1"/>
  <c r="F21" i="6"/>
  <c r="F12" i="6"/>
  <c r="F11" i="6" s="1"/>
  <c r="G19" i="5"/>
  <c r="T19" i="5" s="1"/>
  <c r="G20" i="5"/>
  <c r="G21" i="5"/>
  <c r="G22" i="5"/>
  <c r="G23" i="5"/>
  <c r="T23" i="5" s="1"/>
  <c r="G18" i="5"/>
  <c r="G12" i="5"/>
  <c r="G14" i="5"/>
  <c r="G15" i="5"/>
  <c r="G16" i="5"/>
  <c r="T16" i="5" s="1"/>
  <c r="G13" i="5"/>
  <c r="F11" i="5"/>
  <c r="E12" i="8"/>
  <c r="E11" i="8" s="1"/>
  <c r="E12" i="6"/>
  <c r="E11" i="6" s="1"/>
  <c r="E12" i="4"/>
  <c r="E11" i="4" s="1"/>
  <c r="E21" i="6"/>
  <c r="E25" i="8"/>
  <c r="E11" i="5"/>
  <c r="E25" i="4"/>
  <c r="D12" i="4"/>
  <c r="D25" i="4"/>
  <c r="D12" i="6"/>
  <c r="D12" i="8"/>
  <c r="T18" i="5" l="1"/>
  <c r="T23" i="4"/>
  <c r="T28" i="4"/>
  <c r="T27" i="8"/>
  <c r="T22" i="4"/>
  <c r="T28" i="8"/>
  <c r="T30" i="8"/>
  <c r="T13" i="4"/>
  <c r="T17" i="4"/>
  <c r="T22" i="8"/>
  <c r="T14" i="8"/>
  <c r="T13" i="5"/>
  <c r="T21" i="8"/>
  <c r="T17" i="6"/>
  <c r="T24" i="8"/>
  <c r="T17" i="8"/>
  <c r="T20" i="8"/>
  <c r="T23" i="8"/>
  <c r="T26" i="8"/>
  <c r="T29" i="4"/>
  <c r="T20" i="4"/>
  <c r="T31" i="4"/>
  <c r="T30" i="4"/>
  <c r="T27" i="4"/>
  <c r="T19" i="4"/>
  <c r="T16" i="4"/>
  <c r="T32" i="4"/>
  <c r="T26" i="4"/>
  <c r="T24" i="4"/>
  <c r="T18" i="4"/>
  <c r="T14" i="4"/>
  <c r="T21" i="5"/>
  <c r="I10" i="5"/>
  <c r="T22" i="5"/>
  <c r="T12" i="5"/>
  <c r="K17" i="5"/>
  <c r="T20" i="5"/>
  <c r="T14" i="5"/>
  <c r="K11" i="5"/>
  <c r="T23" i="6"/>
  <c r="T14" i="6"/>
  <c r="T13" i="6"/>
  <c r="S12" i="6"/>
  <c r="S11" i="6"/>
  <c r="S10" i="6" s="1"/>
  <c r="S12" i="8"/>
  <c r="S17" i="5"/>
  <c r="S11" i="5"/>
  <c r="S25" i="4"/>
  <c r="S11" i="4"/>
  <c r="S12" i="4"/>
  <c r="T13" i="8"/>
  <c r="O25" i="8"/>
  <c r="T16" i="8"/>
  <c r="T19" i="8"/>
  <c r="T29" i="8"/>
  <c r="O12" i="8"/>
  <c r="O25" i="4"/>
  <c r="O12" i="4"/>
  <c r="T26" i="6"/>
  <c r="O21" i="6"/>
  <c r="O11" i="6"/>
  <c r="O17" i="5"/>
  <c r="T32" i="8"/>
  <c r="T31" i="8"/>
  <c r="T18" i="8"/>
  <c r="T27" i="6"/>
  <c r="T28" i="6"/>
  <c r="T25" i="6"/>
  <c r="T22" i="6"/>
  <c r="T15" i="6"/>
  <c r="R10" i="8"/>
  <c r="S11" i="8"/>
  <c r="R10" i="4"/>
  <c r="R10" i="6"/>
  <c r="Q10" i="4"/>
  <c r="Q10" i="8"/>
  <c r="Q10" i="5"/>
  <c r="P10" i="8"/>
  <c r="P10" i="6"/>
  <c r="P10" i="5"/>
  <c r="P10" i="4"/>
  <c r="K25" i="8"/>
  <c r="K12" i="8"/>
  <c r="K21" i="6"/>
  <c r="K12" i="6"/>
  <c r="K11" i="6"/>
  <c r="K25" i="4"/>
  <c r="K11" i="4"/>
  <c r="N11" i="8"/>
  <c r="N10" i="8" s="1"/>
  <c r="N10" i="4"/>
  <c r="O11" i="4"/>
  <c r="O12" i="6"/>
  <c r="N10" i="5"/>
  <c r="N10" i="6"/>
  <c r="G12" i="8"/>
  <c r="G12" i="6"/>
  <c r="G25" i="4"/>
  <c r="G12" i="4"/>
  <c r="M10" i="4"/>
  <c r="M10" i="8"/>
  <c r="M10" i="6"/>
  <c r="M10" i="5"/>
  <c r="L11" i="8"/>
  <c r="L10" i="4"/>
  <c r="L10" i="6"/>
  <c r="L10" i="5"/>
  <c r="J11" i="8"/>
  <c r="J10" i="8" s="1"/>
  <c r="K12" i="4"/>
  <c r="J10" i="6"/>
  <c r="J10" i="5"/>
  <c r="J10" i="4"/>
  <c r="I10" i="8"/>
  <c r="I10" i="6"/>
  <c r="I10" i="4"/>
  <c r="H11" i="8"/>
  <c r="H10" i="8" s="1"/>
  <c r="H10" i="4"/>
  <c r="H10" i="6"/>
  <c r="H10" i="5"/>
  <c r="F11" i="8"/>
  <c r="F10" i="4"/>
  <c r="F10" i="6"/>
  <c r="F10" i="5"/>
  <c r="E10" i="6"/>
  <c r="E10" i="5"/>
  <c r="E10" i="8"/>
  <c r="E10" i="4"/>
  <c r="D11" i="5"/>
  <c r="G11" i="5" s="1"/>
  <c r="D11" i="8"/>
  <c r="D25" i="8"/>
  <c r="G25" i="8" s="1"/>
  <c r="D21" i="6"/>
  <c r="G21" i="6" s="1"/>
  <c r="D11" i="6"/>
  <c r="G17" i="5"/>
  <c r="D11" i="4"/>
  <c r="G11" i="4" s="1"/>
  <c r="T17" i="5" l="1"/>
  <c r="S10" i="5"/>
  <c r="T11" i="5"/>
  <c r="K10" i="5"/>
  <c r="T25" i="4"/>
  <c r="T11" i="4"/>
  <c r="T12" i="4"/>
  <c r="T25" i="8"/>
  <c r="O10" i="6"/>
  <c r="T12" i="8"/>
  <c r="S10" i="4"/>
  <c r="S10" i="8"/>
  <c r="T12" i="6"/>
  <c r="K10" i="6"/>
  <c r="K10" i="4"/>
  <c r="O11" i="8"/>
  <c r="O10" i="8" s="1"/>
  <c r="D10" i="6"/>
  <c r="G11" i="6"/>
  <c r="G10" i="6" s="1"/>
  <c r="G10" i="4"/>
  <c r="G10" i="5"/>
  <c r="L10" i="8"/>
  <c r="O10" i="4"/>
  <c r="O10" i="5"/>
  <c r="K11" i="8"/>
  <c r="K10" i="8" s="1"/>
  <c r="G11" i="8"/>
  <c r="G10" i="8" s="1"/>
  <c r="F10" i="8"/>
  <c r="D10" i="5"/>
  <c r="D10" i="4"/>
  <c r="D10" i="8"/>
  <c r="T10" i="4" l="1"/>
  <c r="T11" i="8"/>
  <c r="T10" i="8" s="1"/>
  <c r="T11" i="6"/>
  <c r="T21" i="6" l="1"/>
  <c r="T10" i="6" s="1"/>
  <c r="T10" i="5"/>
</calcChain>
</file>

<file path=xl/sharedStrings.xml><?xml version="1.0" encoding="utf-8"?>
<sst xmlns="http://schemas.openxmlformats.org/spreadsheetml/2006/main" count="194" uniqueCount="71">
  <si>
    <t>A</t>
  </si>
  <si>
    <t>Kokku 2014/ Total 2014</t>
  </si>
  <si>
    <t>Jaanuar 2014/ January 2014</t>
  </si>
  <si>
    <t>Sotsiaalkindlustusfondide tulude ja kulude esitamine vastavuses Nõukogu Direktiiviga 2011/85/EL</t>
  </si>
  <si>
    <t>Keskvalitsuse alamsektori tulude ja kulude esitamine vastavuses Nõukogu Direktiiviga 2011/85/EL</t>
  </si>
  <si>
    <t>Keskvalitsuse alamsektor hõlmab riigiraamatupidamiskohustuslasi (ministeeriumid koos allasutustega, põhiseaduslikud institutsioonid)</t>
  </si>
  <si>
    <t>ja avalik-õiguslikke juriidilisi isikuid ning nende poolt asutatud valitsussektorisse kuuluvaid üksusi.</t>
  </si>
  <si>
    <t>Kohalike omavalitsuste alamsektori tulude ja kulude esitamine vastavuses Nõukogu Direktiiviga 2011/85/EL</t>
  </si>
  <si>
    <t>Valitsussektori tulude ja kulude esitamine vastavuses Nõukogu Direktiiviga 2011/85/EL</t>
  </si>
  <si>
    <t>Fiscal data for general government sector according to  CD 2011/85/EU</t>
  </si>
  <si>
    <t>Fiscal data for local government subsector according to  CD 2011/85/EU</t>
  </si>
  <si>
    <t>Fiscal data for social security subsector according to  CD 2011/85/EU</t>
  </si>
  <si>
    <t>Fiscal data for central government subsector according to  CD 2011/85/EU</t>
  </si>
  <si>
    <t xml:space="preserve">Central government subsector consists of all state accounting entities (administrative departmets of the state, government agencies, constitutional institutions), </t>
  </si>
  <si>
    <t>Valitsussektor koondab kõikide alamsektorite andmed (keskvalitsus, sotsiaalkindlustusfondid ja kohalike omavalitsuste alamsektor).</t>
  </si>
  <si>
    <t>Completeness of data: the tabel above contains complete direct data from members of subsector, all members have presented their reports.</t>
  </si>
  <si>
    <t>Andmete täielikkus: ülaltoodud tabel on koostatud alamsektorisse kuuluvate üksuste poolt esitatud andmete põhjal.</t>
  </si>
  <si>
    <t>other legal persons in public law and accounting entities within government sector over which abovementioned entities have direct dominant influence.</t>
  </si>
  <si>
    <t>Sotsiaalkindlustusfondide alamsektor hõlmab Eesti Haigekassat ja Eesti Töötukassat.</t>
  </si>
  <si>
    <t>Social security subsector consists of Estonian Health Insurance Fund and Estonian Unemployment Insurance Fund.</t>
  </si>
  <si>
    <t>Local government subsector consists of all local gevernment entities (administrative departmets of the local governments, local government agencies)</t>
  </si>
  <si>
    <t>and other accounting entities within government sector over which local governments have direct dominant influence.</t>
  </si>
  <si>
    <t>Andmete täielikkus: ülaltoodud tabel on koostatud valitsussektorisse kuuluvate üksuste poolt esitatud andmete põhjal, kõik üksused on aruanded esitanud.</t>
  </si>
  <si>
    <t>EUR mil; Alamsektori tekkepõhise raamatupidamise andmetel/ Accrual basis data</t>
  </si>
  <si>
    <t>Tulud kokku/ Total revenue</t>
  </si>
  <si>
    <t>Tulu majandustegevusest/ Sales</t>
  </si>
  <si>
    <t>Saadud toetused/ Grants</t>
  </si>
  <si>
    <t>Muud tulud/ Other current revenue</t>
  </si>
  <si>
    <t>Edasiantud maksud, lõivud, trahvid/ Transfers of taxes, state fees and fines</t>
  </si>
  <si>
    <t>Tulem osalustelt/ Capital revenue</t>
  </si>
  <si>
    <t>Kulud kokku/ Total expenditure</t>
  </si>
  <si>
    <t>Tööjõukulud/ Compensation of employees</t>
  </si>
  <si>
    <t>Majanduskulud/ Purchase of goods and services</t>
  </si>
  <si>
    <t>Muud toetused/ Other benefits</t>
  </si>
  <si>
    <t>Muud kulud/ Other current expenditures</t>
  </si>
  <si>
    <t>Põhivara amortisatsioon/ Depreciation of assets</t>
  </si>
  <si>
    <t xml:space="preserve">Avaldatud/ Published: </t>
  </si>
  <si>
    <t>Keskvalitsuse alamsektor/ Central government subsector</t>
  </si>
  <si>
    <t>Maksud/ Taxes</t>
  </si>
  <si>
    <t>Sotsiaaltoetused/ Social benefits</t>
  </si>
  <si>
    <t>Sotsiaalkindlustusfondid/ Social security subsector</t>
  </si>
  <si>
    <t>Kohalike omavalitsuste alamsektor/ Local government subsector</t>
  </si>
  <si>
    <t>Tulem/ Overall balance (1+2)</t>
  </si>
  <si>
    <t>Valitsussektor/ General government sector</t>
  </si>
  <si>
    <t>sh tulumaks/ of which income tax</t>
  </si>
  <si>
    <t>sh käibemaks/ of which VAT</t>
  </si>
  <si>
    <t>sh aktsiisid/ of which excise duties</t>
  </si>
  <si>
    <t>sh muud maksud/ of which other taxes</t>
  </si>
  <si>
    <t>Sotsiaalkindlustusmaksed/ Social contributions</t>
  </si>
  <si>
    <t>Ebatõenäoliselt laekuvad maksu-, lõivu- ja trahvinõuded/ Provisions of non-collectable taxes and fines</t>
  </si>
  <si>
    <t>Tulu hoiustelt ja väärtpaberitelt ning muud finantstulud/ Revenues from bank deposits and operations in financial instruments and other financial revenues</t>
  </si>
  <si>
    <t>Intressikulu ja muud finantskulud/ Interest costs and other financial costs</t>
  </si>
  <si>
    <t>General government sector comprises data from all subsectors (central government sector, local governement sector, social security funds).</t>
  </si>
  <si>
    <t>sh muud maksud/of which other taxes</t>
  </si>
  <si>
    <t>Veebruar 2014/ February 2014</t>
  </si>
  <si>
    <t>Kohalike omavalituste alamsektor hõlmab kohaliku omavalitsuse üksusi ja nende valitseva mõju all olevaid valitsussektorisse kuuluvaid üksusi.</t>
  </si>
  <si>
    <t>Märts 2014/ March 2014</t>
  </si>
  <si>
    <t>I KV 2014/ 1Q 2014</t>
  </si>
  <si>
    <t>Aprill 2014/ April 2014</t>
  </si>
  <si>
    <t>Mai 2014/ May 2014</t>
  </si>
  <si>
    <t>Juuni 2014/ June 2014</t>
  </si>
  <si>
    <t>II KV 2014/ 2Q 2014</t>
  </si>
  <si>
    <t>Juuli 2014/ July 2014</t>
  </si>
  <si>
    <t>III KV 2014/ 3Q 2014</t>
  </si>
  <si>
    <t>August 2014/ August 2014</t>
  </si>
  <si>
    <t>September 2014/ September 2014</t>
  </si>
  <si>
    <t>IV KV 2014/ 4Q 2014</t>
  </si>
  <si>
    <t>Oktoober 2014/ October 2014</t>
  </si>
  <si>
    <t>November 2014/ November 2014</t>
  </si>
  <si>
    <t>Detsember 2014/ December 2014</t>
  </si>
  <si>
    <t>Uuendatud/ Updated: Jaanuar-Detsember/January-December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</si>
</sst>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charset val="186"/>
    </font>
    <font>
      <sz val="11"/>
      <name val="Calibri"/>
      <family val="2"/>
      <charset val="186"/>
    </font>
    <font>
      <sz val="1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6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Fill="1"/>
    <xf numFmtId="0" fontId="0" fillId="0" borderId="1" xfId="0" applyBorder="1" applyAlignment="1">
      <alignment horizontal="right" wrapText="1"/>
    </xf>
    <xf numFmtId="164" fontId="0" fillId="0" borderId="1" xfId="0" applyNumberFormat="1" applyBorder="1"/>
    <xf numFmtId="0" fontId="0" fillId="0" borderId="1" xfId="0" applyFill="1" applyBorder="1"/>
    <xf numFmtId="0" fontId="7" fillId="0" borderId="1" xfId="0" applyFont="1" applyBorder="1" applyAlignment="1">
      <alignment horizontal="right" wrapText="1"/>
    </xf>
    <xf numFmtId="0" fontId="0" fillId="2" borderId="0" xfId="0" applyFill="1"/>
    <xf numFmtId="0" fontId="8" fillId="0" borderId="0" xfId="0" applyFont="1"/>
    <xf numFmtId="164" fontId="6" fillId="0" borderId="1" xfId="0" applyNumberFormat="1" applyFont="1" applyBorder="1"/>
    <xf numFmtId="0" fontId="0" fillId="2" borderId="0" xfId="0" applyFill="1" applyAlignment="1">
      <alignment wrapText="1"/>
    </xf>
    <xf numFmtId="14" fontId="9" fillId="0" borderId="0" xfId="0" applyNumberFormat="1" applyFont="1"/>
    <xf numFmtId="0" fontId="6" fillId="0" borderId="3" xfId="0" applyFont="1" applyBorder="1"/>
    <xf numFmtId="0" fontId="0" fillId="0" borderId="1" xfId="0" applyFill="1" applyBorder="1" applyAlignment="1">
      <alignment wrapText="1"/>
    </xf>
    <xf numFmtId="0" fontId="0" fillId="0" borderId="0" xfId="0" applyAlignment="1">
      <alignment wrapText="1"/>
    </xf>
    <xf numFmtId="0" fontId="10" fillId="2" borderId="0" xfId="0" applyFont="1" applyFill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/>
    <xf numFmtId="164" fontId="6" fillId="2" borderId="1" xfId="0" applyNumberFormat="1" applyFont="1" applyFill="1" applyBorder="1"/>
    <xf numFmtId="164" fontId="0" fillId="2" borderId="1" xfId="0" applyNumberFormat="1" applyFill="1" applyBorder="1"/>
    <xf numFmtId="164" fontId="5" fillId="2" borderId="1" xfId="0" applyNumberFormat="1" applyFont="1" applyFill="1" applyBorder="1"/>
    <xf numFmtId="164" fontId="0" fillId="0" borderId="1" xfId="0" applyNumberFormat="1" applyFill="1" applyBorder="1"/>
    <xf numFmtId="164" fontId="4" fillId="2" borderId="1" xfId="0" applyNumberFormat="1" applyFont="1" applyFill="1" applyBorder="1"/>
    <xf numFmtId="164" fontId="6" fillId="0" borderId="1" xfId="0" applyNumberFormat="1" applyFont="1" applyFill="1" applyBorder="1"/>
    <xf numFmtId="164" fontId="5" fillId="0" borderId="1" xfId="0" applyNumberFormat="1" applyFont="1" applyFill="1" applyBorder="1"/>
    <xf numFmtId="14" fontId="11" fillId="0" borderId="0" xfId="0" applyNumberFormat="1" applyFont="1"/>
    <xf numFmtId="164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1" fillId="0" borderId="1" xfId="0" applyNumberFormat="1" applyFont="1" applyFill="1" applyBorder="1"/>
    <xf numFmtId="14" fontId="0" fillId="0" borderId="0" xfId="0" applyNumberFormat="1"/>
    <xf numFmtId="164" fontId="4" fillId="0" borderId="1" xfId="0" applyNumberFormat="1" applyFont="1" applyFill="1" applyBorder="1"/>
    <xf numFmtId="164" fontId="12" fillId="0" borderId="1" xfId="0" applyNumberFormat="1" applyFont="1" applyFill="1" applyBorder="1"/>
    <xf numFmtId="164" fontId="0" fillId="0" borderId="0" xfId="0" applyNumberFormat="1"/>
    <xf numFmtId="164" fontId="7" fillId="0" borderId="1" xfId="0" applyNumberFormat="1" applyFont="1" applyFill="1" applyBorder="1"/>
    <xf numFmtId="164" fontId="12" fillId="0" borderId="5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0"/>
  <sheetViews>
    <sheetView tabSelected="1" zoomScale="77" zoomScaleNormal="77" workbookViewId="0">
      <selection activeCell="G4" sqref="G4"/>
    </sheetView>
  </sheetViews>
  <sheetFormatPr defaultRowHeight="15" x14ac:dyDescent="0.25"/>
  <cols>
    <col min="1" max="1" width="3.140625" customWidth="1"/>
    <col min="2" max="2" width="4.42578125" customWidth="1"/>
    <col min="3" max="3" width="43.5703125" customWidth="1"/>
    <col min="4" max="4" width="14.42578125" customWidth="1"/>
    <col min="5" max="5" width="15.5703125" customWidth="1"/>
    <col min="6" max="6" width="13.140625" customWidth="1"/>
    <col min="7" max="7" width="9.85546875" customWidth="1"/>
    <col min="8" max="8" width="11.42578125" bestFit="1" customWidth="1"/>
    <col min="9" max="12" width="11.42578125" customWidth="1"/>
    <col min="13" max="13" width="12.7109375" bestFit="1" customWidth="1"/>
    <col min="14" max="14" width="17.28515625" customWidth="1"/>
    <col min="15" max="15" width="11.42578125" customWidth="1"/>
    <col min="16" max="16" width="15.140625" customWidth="1"/>
    <col min="17" max="18" width="16.85546875" customWidth="1"/>
    <col min="19" max="19" width="11.28515625" customWidth="1"/>
    <col min="20" max="20" width="12.5703125" customWidth="1"/>
  </cols>
  <sheetData>
    <row r="2" spans="1:20" ht="15.75" x14ac:dyDescent="0.25">
      <c r="C2" s="13" t="s">
        <v>4</v>
      </c>
    </row>
    <row r="3" spans="1:20" ht="15.75" x14ac:dyDescent="0.25">
      <c r="C3" s="13" t="s">
        <v>12</v>
      </c>
    </row>
    <row r="5" spans="1:20" x14ac:dyDescent="0.25">
      <c r="C5" t="s">
        <v>36</v>
      </c>
      <c r="D5" s="30">
        <v>42034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x14ac:dyDescent="0.25">
      <c r="C6" t="s">
        <v>70</v>
      </c>
      <c r="D6" s="34">
        <v>42181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20" x14ac:dyDescent="0.25"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20" x14ac:dyDescent="0.25">
      <c r="C8" t="s">
        <v>23</v>
      </c>
    </row>
    <row r="9" spans="1:20" ht="27" customHeight="1" x14ac:dyDescent="0.25">
      <c r="B9" s="12"/>
      <c r="C9" s="15" t="s">
        <v>37</v>
      </c>
      <c r="D9" s="15" t="s">
        <v>2</v>
      </c>
      <c r="E9" s="20" t="s">
        <v>54</v>
      </c>
      <c r="F9" s="20" t="s">
        <v>56</v>
      </c>
      <c r="G9" s="20" t="s">
        <v>57</v>
      </c>
      <c r="H9" s="20" t="s">
        <v>58</v>
      </c>
      <c r="I9" s="20" t="s">
        <v>59</v>
      </c>
      <c r="J9" s="20" t="s">
        <v>60</v>
      </c>
      <c r="K9" s="20" t="s">
        <v>61</v>
      </c>
      <c r="L9" s="20" t="s">
        <v>62</v>
      </c>
      <c r="M9" s="20" t="s">
        <v>64</v>
      </c>
      <c r="N9" s="20" t="s">
        <v>65</v>
      </c>
      <c r="O9" s="20" t="s">
        <v>63</v>
      </c>
      <c r="P9" s="20" t="s">
        <v>67</v>
      </c>
      <c r="Q9" s="20" t="s">
        <v>68</v>
      </c>
      <c r="R9" s="20" t="s">
        <v>69</v>
      </c>
      <c r="S9" s="20" t="s">
        <v>66</v>
      </c>
      <c r="T9" s="15" t="s">
        <v>1</v>
      </c>
    </row>
    <row r="10" spans="1:20" x14ac:dyDescent="0.25">
      <c r="B10" s="1" t="s">
        <v>0</v>
      </c>
      <c r="C10" s="1" t="s">
        <v>42</v>
      </c>
      <c r="D10" s="14">
        <f t="shared" ref="D10:T10" si="0">D11+D25</f>
        <v>-29.900000000000034</v>
      </c>
      <c r="E10" s="14">
        <f t="shared" si="0"/>
        <v>-67.600000000000023</v>
      </c>
      <c r="F10" s="14">
        <f t="shared" si="0"/>
        <v>-17.300000000000011</v>
      </c>
      <c r="G10" s="23">
        <f t="shared" si="0"/>
        <v>-114.80000000000018</v>
      </c>
      <c r="H10" s="14">
        <f t="shared" si="0"/>
        <v>-1.6000000000000227</v>
      </c>
      <c r="I10" s="14">
        <f t="shared" si="0"/>
        <v>27.599999999999909</v>
      </c>
      <c r="J10" s="14">
        <f t="shared" si="0"/>
        <v>125.90000000000009</v>
      </c>
      <c r="K10" s="23">
        <f t="shared" si="0"/>
        <v>151.90000000000009</v>
      </c>
      <c r="L10" s="14">
        <f t="shared" si="0"/>
        <v>18.699999999999989</v>
      </c>
      <c r="M10" s="14">
        <f t="shared" si="0"/>
        <v>17.199999999999989</v>
      </c>
      <c r="N10" s="14">
        <f t="shared" si="0"/>
        <v>79.500000000000171</v>
      </c>
      <c r="O10" s="23">
        <f t="shared" si="0"/>
        <v>115.40000000000009</v>
      </c>
      <c r="P10" s="14">
        <f t="shared" si="0"/>
        <v>-11.000000000000057</v>
      </c>
      <c r="Q10" s="14">
        <f t="shared" si="0"/>
        <v>118.09999999999997</v>
      </c>
      <c r="R10" s="14">
        <f t="shared" si="0"/>
        <v>-137.29999999999995</v>
      </c>
      <c r="S10" s="23">
        <f t="shared" si="0"/>
        <v>-30.200000000000045</v>
      </c>
      <c r="T10" s="23">
        <f t="shared" si="0"/>
        <v>122.30000000000018</v>
      </c>
    </row>
    <row r="11" spans="1:20" x14ac:dyDescent="0.25">
      <c r="B11" s="4">
        <v>1</v>
      </c>
      <c r="C11" s="1" t="s">
        <v>24</v>
      </c>
      <c r="D11" s="14">
        <f t="shared" ref="D11:R11" si="1">D12+D17+D18+D19+D20+D21+D22+D23+D24</f>
        <v>442.5</v>
      </c>
      <c r="E11" s="14">
        <f t="shared" si="1"/>
        <v>375.9</v>
      </c>
      <c r="F11" s="28">
        <f t="shared" si="1"/>
        <v>458.70000000000005</v>
      </c>
      <c r="G11" s="23">
        <f>SUM(D11:F11)</f>
        <v>1277.0999999999999</v>
      </c>
      <c r="H11" s="14">
        <f t="shared" si="1"/>
        <v>434.8</v>
      </c>
      <c r="I11" s="14">
        <f t="shared" si="1"/>
        <v>463.1</v>
      </c>
      <c r="J11" s="14">
        <f t="shared" si="1"/>
        <v>590.20000000000016</v>
      </c>
      <c r="K11" s="23">
        <f>SUM(H11:J11)</f>
        <v>1488.1000000000004</v>
      </c>
      <c r="L11" s="14">
        <f t="shared" si="1"/>
        <v>410.99999999999994</v>
      </c>
      <c r="M11" s="14">
        <f t="shared" si="1"/>
        <v>416.59999999999997</v>
      </c>
      <c r="N11" s="14">
        <f t="shared" si="1"/>
        <v>502.2000000000001</v>
      </c>
      <c r="O11" s="23">
        <f>SUM(L11:N11)</f>
        <v>1329.8</v>
      </c>
      <c r="P11" s="14">
        <f t="shared" si="1"/>
        <v>427.59999999999997</v>
      </c>
      <c r="Q11" s="14">
        <f t="shared" si="1"/>
        <v>564.69999999999993</v>
      </c>
      <c r="R11" s="14">
        <f t="shared" si="1"/>
        <v>719.90000000000009</v>
      </c>
      <c r="S11" s="23">
        <f>P11+Q11+R11</f>
        <v>1712.2</v>
      </c>
      <c r="T11" s="23">
        <f>G11+K11+O11+S11</f>
        <v>5807.2</v>
      </c>
    </row>
    <row r="12" spans="1:20" x14ac:dyDescent="0.25">
      <c r="B12" s="5"/>
      <c r="C12" s="2" t="s">
        <v>38</v>
      </c>
      <c r="D12" s="26">
        <f t="shared" ref="D12:R12" si="2">D13+D14+D15+D16</f>
        <v>312.60000000000002</v>
      </c>
      <c r="E12" s="26">
        <f t="shared" si="2"/>
        <v>265.89999999999998</v>
      </c>
      <c r="F12" s="26">
        <f t="shared" si="2"/>
        <v>344</v>
      </c>
      <c r="G12" s="24">
        <f>SUM(D12:F12)</f>
        <v>922.5</v>
      </c>
      <c r="H12" s="26">
        <f t="shared" si="2"/>
        <v>338.5</v>
      </c>
      <c r="I12" s="26">
        <f t="shared" si="2"/>
        <v>344.5</v>
      </c>
      <c r="J12" s="26">
        <f t="shared" si="2"/>
        <v>401.1</v>
      </c>
      <c r="K12" s="27">
        <f t="shared" ref="K12:K24" si="3">SUM(H12:J12)</f>
        <v>1084.0999999999999</v>
      </c>
      <c r="L12" s="9">
        <f t="shared" si="2"/>
        <v>324.8</v>
      </c>
      <c r="M12" s="9">
        <f t="shared" si="2"/>
        <v>313.60000000000002</v>
      </c>
      <c r="N12" s="9">
        <f t="shared" si="2"/>
        <v>343.00000000000006</v>
      </c>
      <c r="O12" s="27">
        <f>SUM(L12:N12)</f>
        <v>981.40000000000009</v>
      </c>
      <c r="P12" s="9">
        <f t="shared" si="2"/>
        <v>328.5</v>
      </c>
      <c r="Q12" s="9">
        <f t="shared" si="2"/>
        <v>361.09999999999997</v>
      </c>
      <c r="R12" s="26">
        <f t="shared" si="2"/>
        <v>310.2</v>
      </c>
      <c r="S12" s="27">
        <f>P12+Q12+R12</f>
        <v>999.8</v>
      </c>
      <c r="T12" s="24">
        <f>G12+K12+O12+S12</f>
        <v>3987.8</v>
      </c>
    </row>
    <row r="13" spans="1:20" x14ac:dyDescent="0.25">
      <c r="A13" s="7"/>
      <c r="B13" s="5"/>
      <c r="C13" s="8" t="s">
        <v>44</v>
      </c>
      <c r="D13" s="26">
        <v>125.9</v>
      </c>
      <c r="E13" s="26">
        <v>107.2</v>
      </c>
      <c r="F13" s="26">
        <v>122.3</v>
      </c>
      <c r="G13" s="24">
        <f t="shared" ref="G13:G24" si="4">SUM(D13:F13)</f>
        <v>355.40000000000003</v>
      </c>
      <c r="H13" s="26">
        <v>131.9</v>
      </c>
      <c r="I13" s="26">
        <v>133.5</v>
      </c>
      <c r="J13" s="26">
        <v>188</v>
      </c>
      <c r="K13" s="27">
        <f t="shared" si="3"/>
        <v>453.4</v>
      </c>
      <c r="L13" s="31">
        <v>100.8</v>
      </c>
      <c r="M13" s="33">
        <v>104.7</v>
      </c>
      <c r="N13" s="33">
        <v>144.1</v>
      </c>
      <c r="O13" s="27">
        <f>SUM(L13:N13)</f>
        <v>349.6</v>
      </c>
      <c r="P13" s="36">
        <v>98.9</v>
      </c>
      <c r="Q13" s="36">
        <v>149.69999999999999</v>
      </c>
      <c r="R13" s="36">
        <v>63.4</v>
      </c>
      <c r="S13" s="27">
        <f t="shared" ref="S13:S24" si="5">P13+Q13+R13</f>
        <v>312</v>
      </c>
      <c r="T13" s="24">
        <f>G13+K13+O13+S13</f>
        <v>1470.4</v>
      </c>
    </row>
    <row r="14" spans="1:20" x14ac:dyDescent="0.25">
      <c r="A14" s="7"/>
      <c r="B14" s="5"/>
      <c r="C14" s="8" t="s">
        <v>45</v>
      </c>
      <c r="D14" s="26">
        <v>130.80000000000001</v>
      </c>
      <c r="E14" s="26">
        <v>103.9</v>
      </c>
      <c r="F14" s="26">
        <v>125.3</v>
      </c>
      <c r="G14" s="24">
        <f t="shared" si="4"/>
        <v>360</v>
      </c>
      <c r="H14" s="26">
        <v>129.5</v>
      </c>
      <c r="I14" s="26">
        <v>134</v>
      </c>
      <c r="J14" s="26">
        <v>131.80000000000001</v>
      </c>
      <c r="K14" s="27">
        <f t="shared" si="3"/>
        <v>395.3</v>
      </c>
      <c r="L14" s="31">
        <v>135.19999999999999</v>
      </c>
      <c r="M14" s="33">
        <v>133</v>
      </c>
      <c r="N14" s="33">
        <v>121.2</v>
      </c>
      <c r="O14" s="27">
        <f t="shared" ref="O14:O24" si="6">SUM(L14:N14)</f>
        <v>389.4</v>
      </c>
      <c r="P14" s="36">
        <v>132.69999999999999</v>
      </c>
      <c r="Q14" s="36">
        <v>134.80000000000001</v>
      </c>
      <c r="R14" s="36">
        <v>144.69999999999999</v>
      </c>
      <c r="S14" s="27">
        <f t="shared" si="5"/>
        <v>412.2</v>
      </c>
      <c r="T14" s="24">
        <f t="shared" ref="T14:T24" si="7">G14+K14+O14+S14</f>
        <v>1556.8999999999999</v>
      </c>
    </row>
    <row r="15" spans="1:20" x14ac:dyDescent="0.25">
      <c r="A15" s="7"/>
      <c r="B15" s="5"/>
      <c r="C15" s="11" t="s">
        <v>46</v>
      </c>
      <c r="D15" s="26">
        <v>48.5</v>
      </c>
      <c r="E15" s="26">
        <v>50.4</v>
      </c>
      <c r="F15" s="26">
        <v>63.4</v>
      </c>
      <c r="G15" s="24">
        <f t="shared" si="4"/>
        <v>162.30000000000001</v>
      </c>
      <c r="H15" s="26">
        <v>71</v>
      </c>
      <c r="I15" s="26">
        <v>72.400000000000006</v>
      </c>
      <c r="J15" s="26">
        <v>75</v>
      </c>
      <c r="K15" s="27">
        <f t="shared" si="3"/>
        <v>218.4</v>
      </c>
      <c r="L15" s="31">
        <v>80.3</v>
      </c>
      <c r="M15" s="33">
        <v>70.900000000000006</v>
      </c>
      <c r="N15" s="33">
        <v>69.900000000000006</v>
      </c>
      <c r="O15" s="27">
        <f t="shared" si="6"/>
        <v>221.1</v>
      </c>
      <c r="P15" s="36">
        <v>71.400000000000006</v>
      </c>
      <c r="Q15" s="36">
        <v>72.2</v>
      </c>
      <c r="R15" s="36">
        <v>101.3</v>
      </c>
      <c r="S15" s="27">
        <f t="shared" si="5"/>
        <v>244.90000000000003</v>
      </c>
      <c r="T15" s="24">
        <f t="shared" si="7"/>
        <v>846.7</v>
      </c>
    </row>
    <row r="16" spans="1:20" x14ac:dyDescent="0.25">
      <c r="A16" s="7"/>
      <c r="B16" s="5"/>
      <c r="C16" s="8" t="s">
        <v>53</v>
      </c>
      <c r="D16" s="26">
        <v>7.4</v>
      </c>
      <c r="E16" s="26">
        <v>4.4000000000000004</v>
      </c>
      <c r="F16" s="26">
        <v>33</v>
      </c>
      <c r="G16" s="24">
        <f t="shared" si="4"/>
        <v>44.8</v>
      </c>
      <c r="H16" s="26">
        <v>6.1</v>
      </c>
      <c r="I16" s="26">
        <v>4.5999999999999996</v>
      </c>
      <c r="J16" s="26">
        <v>6.3</v>
      </c>
      <c r="K16" s="27">
        <f t="shared" si="3"/>
        <v>17</v>
      </c>
      <c r="L16" s="31">
        <v>8.5</v>
      </c>
      <c r="M16" s="33">
        <v>5</v>
      </c>
      <c r="N16" s="33">
        <v>7.8</v>
      </c>
      <c r="O16" s="27">
        <f t="shared" si="6"/>
        <v>21.3</v>
      </c>
      <c r="P16" s="36">
        <v>25.5</v>
      </c>
      <c r="Q16" s="36">
        <v>4.4000000000000004</v>
      </c>
      <c r="R16" s="36">
        <v>0.8</v>
      </c>
      <c r="S16" s="27">
        <f t="shared" si="5"/>
        <v>30.7</v>
      </c>
      <c r="T16" s="24">
        <f t="shared" si="7"/>
        <v>113.8</v>
      </c>
    </row>
    <row r="17" spans="1:22" x14ac:dyDescent="0.25">
      <c r="A17" s="7"/>
      <c r="B17" s="5"/>
      <c r="C17" s="22" t="s">
        <v>48</v>
      </c>
      <c r="D17" s="26">
        <v>193.5</v>
      </c>
      <c r="E17" s="26">
        <v>198.4</v>
      </c>
      <c r="F17" s="26">
        <v>201.6</v>
      </c>
      <c r="G17" s="24">
        <f t="shared" si="4"/>
        <v>593.5</v>
      </c>
      <c r="H17" s="26">
        <v>209.6</v>
      </c>
      <c r="I17" s="26">
        <v>208.7</v>
      </c>
      <c r="J17" s="26">
        <v>236.3</v>
      </c>
      <c r="K17" s="27">
        <f t="shared" si="3"/>
        <v>654.59999999999991</v>
      </c>
      <c r="L17" s="31">
        <v>217.1</v>
      </c>
      <c r="M17" s="33">
        <v>194.8</v>
      </c>
      <c r="N17" s="33">
        <v>204.9</v>
      </c>
      <c r="O17" s="27">
        <f t="shared" si="6"/>
        <v>616.79999999999995</v>
      </c>
      <c r="P17" s="36">
        <v>211.3</v>
      </c>
      <c r="Q17" s="36">
        <v>215.5</v>
      </c>
      <c r="R17" s="36">
        <v>246.2</v>
      </c>
      <c r="S17" s="27">
        <f t="shared" si="5"/>
        <v>673</v>
      </c>
      <c r="T17" s="24">
        <f t="shared" si="7"/>
        <v>2537.8999999999996</v>
      </c>
    </row>
    <row r="18" spans="1:22" x14ac:dyDescent="0.25">
      <c r="A18" s="7"/>
      <c r="B18" s="5"/>
      <c r="C18" s="3" t="s">
        <v>25</v>
      </c>
      <c r="D18" s="26">
        <v>51.3</v>
      </c>
      <c r="E18" s="26">
        <v>47.6</v>
      </c>
      <c r="F18" s="26">
        <v>48</v>
      </c>
      <c r="G18" s="24">
        <f t="shared" si="4"/>
        <v>146.9</v>
      </c>
      <c r="H18" s="26">
        <v>48</v>
      </c>
      <c r="I18" s="26">
        <v>48.4</v>
      </c>
      <c r="J18" s="26">
        <v>38.6</v>
      </c>
      <c r="K18" s="27">
        <f t="shared" si="3"/>
        <v>135</v>
      </c>
      <c r="L18" s="31">
        <v>40.200000000000003</v>
      </c>
      <c r="M18" s="33">
        <v>36.200000000000003</v>
      </c>
      <c r="N18" s="33">
        <v>47.5</v>
      </c>
      <c r="O18" s="27">
        <f t="shared" si="6"/>
        <v>123.9</v>
      </c>
      <c r="P18" s="36">
        <v>50.3</v>
      </c>
      <c r="Q18" s="36">
        <v>43.1</v>
      </c>
      <c r="R18" s="36">
        <v>69.7</v>
      </c>
      <c r="S18" s="27">
        <f t="shared" si="5"/>
        <v>163.10000000000002</v>
      </c>
      <c r="T18" s="24">
        <f t="shared" si="7"/>
        <v>568.9</v>
      </c>
      <c r="U18" s="39"/>
      <c r="V18" s="40"/>
    </row>
    <row r="19" spans="1:22" x14ac:dyDescent="0.25">
      <c r="A19" s="7"/>
      <c r="B19" s="5"/>
      <c r="C19" s="3" t="s">
        <v>26</v>
      </c>
      <c r="D19" s="26">
        <v>58.5</v>
      </c>
      <c r="E19" s="26">
        <v>35</v>
      </c>
      <c r="F19" s="26">
        <v>48.7</v>
      </c>
      <c r="G19" s="24">
        <f t="shared" si="4"/>
        <v>142.19999999999999</v>
      </c>
      <c r="H19" s="26">
        <v>22.7</v>
      </c>
      <c r="I19" s="26">
        <v>32</v>
      </c>
      <c r="J19" s="26">
        <v>53.7</v>
      </c>
      <c r="K19" s="27">
        <f t="shared" si="3"/>
        <v>108.4</v>
      </c>
      <c r="L19" s="31">
        <v>17.8</v>
      </c>
      <c r="M19" s="33">
        <v>41.8</v>
      </c>
      <c r="N19" s="33">
        <v>55.8</v>
      </c>
      <c r="O19" s="27">
        <f t="shared" si="6"/>
        <v>115.39999999999999</v>
      </c>
      <c r="P19" s="36">
        <v>40.799999999999997</v>
      </c>
      <c r="Q19" s="36">
        <v>36.1</v>
      </c>
      <c r="R19" s="36">
        <v>224.1</v>
      </c>
      <c r="S19" s="27">
        <f t="shared" si="5"/>
        <v>301</v>
      </c>
      <c r="T19" s="24">
        <f t="shared" si="7"/>
        <v>667</v>
      </c>
    </row>
    <row r="20" spans="1:22" x14ac:dyDescent="0.25">
      <c r="A20" s="7"/>
      <c r="B20" s="5"/>
      <c r="C20" s="3" t="s">
        <v>27</v>
      </c>
      <c r="D20" s="26">
        <v>6.4</v>
      </c>
      <c r="E20" s="26">
        <v>6.3</v>
      </c>
      <c r="F20" s="26">
        <v>29.9</v>
      </c>
      <c r="G20" s="24">
        <f t="shared" si="4"/>
        <v>42.599999999999994</v>
      </c>
      <c r="H20" s="26">
        <v>8.8000000000000007</v>
      </c>
      <c r="I20" s="26">
        <v>6</v>
      </c>
      <c r="J20" s="26">
        <v>30.7</v>
      </c>
      <c r="K20" s="27">
        <f t="shared" si="3"/>
        <v>45.5</v>
      </c>
      <c r="L20" s="31">
        <v>6.9</v>
      </c>
      <c r="M20" s="33">
        <v>4.5</v>
      </c>
      <c r="N20" s="33">
        <v>29.7</v>
      </c>
      <c r="O20" s="27">
        <f t="shared" si="6"/>
        <v>41.1</v>
      </c>
      <c r="P20" s="36">
        <v>8.1999999999999993</v>
      </c>
      <c r="Q20" s="36">
        <v>6.9</v>
      </c>
      <c r="R20" s="36">
        <v>61.2</v>
      </c>
      <c r="S20" s="27">
        <f t="shared" si="5"/>
        <v>76.3</v>
      </c>
      <c r="T20" s="24">
        <f t="shared" si="7"/>
        <v>205.5</v>
      </c>
    </row>
    <row r="21" spans="1:22" ht="45" x14ac:dyDescent="0.25">
      <c r="A21" s="7"/>
      <c r="B21" s="5"/>
      <c r="C21" s="3" t="s">
        <v>49</v>
      </c>
      <c r="D21" s="26">
        <v>-12.3</v>
      </c>
      <c r="E21" s="26">
        <v>-3.3</v>
      </c>
      <c r="F21" s="26">
        <v>-4.2</v>
      </c>
      <c r="G21" s="24">
        <f t="shared" si="4"/>
        <v>-19.8</v>
      </c>
      <c r="H21" s="26">
        <v>-6.4</v>
      </c>
      <c r="I21" s="26">
        <v>-8.5</v>
      </c>
      <c r="J21" s="26">
        <v>-1.7</v>
      </c>
      <c r="K21" s="27">
        <f t="shared" si="3"/>
        <v>-16.600000000000001</v>
      </c>
      <c r="L21" s="31">
        <v>-2.4</v>
      </c>
      <c r="M21" s="33">
        <v>-4.9000000000000004</v>
      </c>
      <c r="N21" s="33">
        <v>4.0999999999999996</v>
      </c>
      <c r="O21" s="27">
        <f t="shared" si="6"/>
        <v>-3.2000000000000011</v>
      </c>
      <c r="P21" s="36">
        <v>-1.4</v>
      </c>
      <c r="Q21" s="36">
        <v>-4.2</v>
      </c>
      <c r="R21" s="36">
        <v>-10.9</v>
      </c>
      <c r="S21" s="27">
        <f t="shared" si="5"/>
        <v>-16.5</v>
      </c>
      <c r="T21" s="24">
        <f t="shared" si="7"/>
        <v>-56.100000000000009</v>
      </c>
    </row>
    <row r="22" spans="1:22" ht="29.25" customHeight="1" x14ac:dyDescent="0.25">
      <c r="B22" s="5"/>
      <c r="C22" s="3" t="s">
        <v>28</v>
      </c>
      <c r="D22" s="26">
        <v>-168.7</v>
      </c>
      <c r="E22" s="26">
        <v>-174.6</v>
      </c>
      <c r="F22" s="26">
        <v>-210.4</v>
      </c>
      <c r="G22" s="24">
        <f t="shared" si="4"/>
        <v>-553.69999999999993</v>
      </c>
      <c r="H22" s="26">
        <v>-187.3</v>
      </c>
      <c r="I22" s="26">
        <v>-186.6</v>
      </c>
      <c r="J22" s="26">
        <v>-214</v>
      </c>
      <c r="K22" s="27">
        <f t="shared" si="3"/>
        <v>-587.9</v>
      </c>
      <c r="L22" s="31">
        <v>-194.3</v>
      </c>
      <c r="M22" s="33">
        <v>-171.1</v>
      </c>
      <c r="N22" s="33">
        <v>-184.6</v>
      </c>
      <c r="O22" s="27">
        <f t="shared" si="6"/>
        <v>-550</v>
      </c>
      <c r="P22" s="36">
        <v>-211.4</v>
      </c>
      <c r="Q22" s="36">
        <v>-190.2</v>
      </c>
      <c r="R22" s="36">
        <v>-221.5</v>
      </c>
      <c r="S22" s="27">
        <f t="shared" si="5"/>
        <v>-623.1</v>
      </c>
      <c r="T22" s="24">
        <f t="shared" si="7"/>
        <v>-2314.6999999999998</v>
      </c>
    </row>
    <row r="23" spans="1:22" x14ac:dyDescent="0.25">
      <c r="A23" s="7"/>
      <c r="B23" s="5"/>
      <c r="C23" s="3" t="s">
        <v>29</v>
      </c>
      <c r="D23" s="26">
        <v>0</v>
      </c>
      <c r="E23" s="26">
        <v>0</v>
      </c>
      <c r="F23" s="26">
        <v>0</v>
      </c>
      <c r="G23" s="24">
        <f t="shared" si="4"/>
        <v>0</v>
      </c>
      <c r="H23" s="26">
        <v>0.2</v>
      </c>
      <c r="I23" s="26">
        <v>11.6</v>
      </c>
      <c r="J23" s="26">
        <v>44.1</v>
      </c>
      <c r="K23" s="27">
        <f t="shared" si="3"/>
        <v>55.9</v>
      </c>
      <c r="L23" s="31">
        <v>0</v>
      </c>
      <c r="M23" s="33">
        <v>0.7</v>
      </c>
      <c r="N23" s="33">
        <v>0</v>
      </c>
      <c r="O23" s="27">
        <f t="shared" si="6"/>
        <v>0.7</v>
      </c>
      <c r="P23" s="36">
        <v>0.6</v>
      </c>
      <c r="Q23" s="36">
        <v>95.7</v>
      </c>
      <c r="R23" s="36">
        <v>36.1</v>
      </c>
      <c r="S23" s="27">
        <f t="shared" si="5"/>
        <v>132.4</v>
      </c>
      <c r="T23" s="24">
        <f t="shared" si="7"/>
        <v>189</v>
      </c>
    </row>
    <row r="24" spans="1:22" ht="60" x14ac:dyDescent="0.25">
      <c r="B24" s="6"/>
      <c r="C24" s="3" t="s">
        <v>50</v>
      </c>
      <c r="D24" s="26">
        <v>1.2</v>
      </c>
      <c r="E24" s="26">
        <v>0.6</v>
      </c>
      <c r="F24" s="26">
        <v>1.1000000000000001</v>
      </c>
      <c r="G24" s="24">
        <f t="shared" si="4"/>
        <v>2.9</v>
      </c>
      <c r="H24" s="26">
        <v>0.7</v>
      </c>
      <c r="I24" s="26">
        <v>7</v>
      </c>
      <c r="J24" s="26">
        <v>1.4</v>
      </c>
      <c r="K24" s="27">
        <f t="shared" si="3"/>
        <v>9.1</v>
      </c>
      <c r="L24" s="31">
        <v>0.9</v>
      </c>
      <c r="M24" s="33">
        <v>1</v>
      </c>
      <c r="N24" s="33">
        <v>1.8</v>
      </c>
      <c r="O24" s="27">
        <f t="shared" si="6"/>
        <v>3.7</v>
      </c>
      <c r="P24" s="36">
        <v>0.7</v>
      </c>
      <c r="Q24" s="36">
        <v>0.7</v>
      </c>
      <c r="R24" s="36">
        <v>4.8</v>
      </c>
      <c r="S24" s="27">
        <f t="shared" si="5"/>
        <v>6.1999999999999993</v>
      </c>
      <c r="T24" s="24">
        <f t="shared" si="7"/>
        <v>21.9</v>
      </c>
    </row>
    <row r="25" spans="1:22" x14ac:dyDescent="0.25">
      <c r="B25" s="4">
        <v>2</v>
      </c>
      <c r="C25" s="1" t="s">
        <v>30</v>
      </c>
      <c r="D25" s="28">
        <f t="shared" ref="D25:R25" si="8">D26+D27+D28+D29+D30+D31+D32</f>
        <v>-472.40000000000003</v>
      </c>
      <c r="E25" s="28">
        <f t="shared" si="8"/>
        <v>-443.5</v>
      </c>
      <c r="F25" s="28">
        <f t="shared" si="8"/>
        <v>-476.00000000000006</v>
      </c>
      <c r="G25" s="23">
        <f>SUM(D25:F25)</f>
        <v>-1391.9</v>
      </c>
      <c r="H25" s="28">
        <f t="shared" si="8"/>
        <v>-436.40000000000003</v>
      </c>
      <c r="I25" s="28">
        <f t="shared" si="8"/>
        <v>-435.50000000000011</v>
      </c>
      <c r="J25" s="28">
        <f t="shared" si="8"/>
        <v>-464.30000000000007</v>
      </c>
      <c r="K25" s="23">
        <f>SUM(H25:J25)</f>
        <v>-1336.2000000000003</v>
      </c>
      <c r="L25" s="28">
        <f t="shared" si="8"/>
        <v>-392.29999999999995</v>
      </c>
      <c r="M25" s="28">
        <f t="shared" si="8"/>
        <v>-399.4</v>
      </c>
      <c r="N25" s="28">
        <f t="shared" si="8"/>
        <v>-422.69999999999993</v>
      </c>
      <c r="O25" s="23">
        <f>SUM(L25:N25)</f>
        <v>-1214.3999999999999</v>
      </c>
      <c r="P25" s="28">
        <f t="shared" si="8"/>
        <v>-438.6</v>
      </c>
      <c r="Q25" s="28">
        <f t="shared" si="8"/>
        <v>-446.59999999999997</v>
      </c>
      <c r="R25" s="28">
        <f t="shared" si="8"/>
        <v>-857.2</v>
      </c>
      <c r="S25" s="23">
        <f>P25+Q25+R25</f>
        <v>-1742.4</v>
      </c>
      <c r="T25" s="23">
        <f>G25+K25+O25+S25</f>
        <v>-5684.9</v>
      </c>
    </row>
    <row r="26" spans="1:22" x14ac:dyDescent="0.25">
      <c r="B26" s="5"/>
      <c r="C26" s="2" t="s">
        <v>31</v>
      </c>
      <c r="D26" s="26">
        <v>-85.8</v>
      </c>
      <c r="E26" s="26">
        <v>-87</v>
      </c>
      <c r="F26" s="26">
        <v>-91</v>
      </c>
      <c r="G26" s="24">
        <f>SUM(D26:F26)</f>
        <v>-263.8</v>
      </c>
      <c r="H26" s="26">
        <v>-92.1</v>
      </c>
      <c r="I26" s="26">
        <v>-94.7</v>
      </c>
      <c r="J26" s="26">
        <v>-110.1</v>
      </c>
      <c r="K26" s="24">
        <f>SUM(H26:J26)</f>
        <v>-296.89999999999998</v>
      </c>
      <c r="L26" s="26">
        <v>-87.8</v>
      </c>
      <c r="M26" s="26">
        <v>-83</v>
      </c>
      <c r="N26" s="26">
        <v>-88.8</v>
      </c>
      <c r="O26" s="24">
        <f>SUM(L26:N26)</f>
        <v>-259.60000000000002</v>
      </c>
      <c r="P26" s="26">
        <v>-95.9</v>
      </c>
      <c r="Q26" s="26">
        <v>-102.1</v>
      </c>
      <c r="R26" s="26">
        <v>-182.3</v>
      </c>
      <c r="S26" s="24">
        <f>P26+Q26+R26</f>
        <v>-380.3</v>
      </c>
      <c r="T26" s="24">
        <f>G26+K26+O26+S26</f>
        <v>-1200.6000000000001</v>
      </c>
    </row>
    <row r="27" spans="1:22" x14ac:dyDescent="0.25">
      <c r="B27" s="5"/>
      <c r="C27" s="2" t="s">
        <v>32</v>
      </c>
      <c r="D27" s="26">
        <v>-56.8</v>
      </c>
      <c r="E27" s="26">
        <v>-54.8</v>
      </c>
      <c r="F27" s="26">
        <v>-61.3</v>
      </c>
      <c r="G27" s="24">
        <f t="shared" ref="G27:G32" si="9">SUM(D27:F27)</f>
        <v>-172.89999999999998</v>
      </c>
      <c r="H27" s="26">
        <v>-60.7</v>
      </c>
      <c r="I27" s="26">
        <v>-58.2</v>
      </c>
      <c r="J27" s="26">
        <v>-59.6</v>
      </c>
      <c r="K27" s="24">
        <f t="shared" ref="K27:K32" si="10">SUM(H27:J27)</f>
        <v>-178.5</v>
      </c>
      <c r="L27" s="26">
        <v>-49</v>
      </c>
      <c r="M27" s="26">
        <v>-50.1</v>
      </c>
      <c r="N27" s="26">
        <v>-62.7</v>
      </c>
      <c r="O27" s="24">
        <f t="shared" ref="O27:O32" si="11">SUM(L27:N27)</f>
        <v>-161.80000000000001</v>
      </c>
      <c r="P27" s="26">
        <v>-69</v>
      </c>
      <c r="Q27" s="26">
        <v>-62.5</v>
      </c>
      <c r="R27" s="26">
        <v>-106.9</v>
      </c>
      <c r="S27" s="24">
        <f t="shared" ref="S27:S32" si="12">P27+Q27+R27</f>
        <v>-238.4</v>
      </c>
      <c r="T27" s="24">
        <f t="shared" ref="T27:T32" si="13">G27+K27+O27+S27</f>
        <v>-751.6</v>
      </c>
    </row>
    <row r="28" spans="1:22" x14ac:dyDescent="0.25">
      <c r="B28" s="5"/>
      <c r="C28" s="2" t="s">
        <v>39</v>
      </c>
      <c r="D28" s="26">
        <v>-161.5</v>
      </c>
      <c r="E28" s="26">
        <v>-158.9</v>
      </c>
      <c r="F28" s="26">
        <v>-160.30000000000001</v>
      </c>
      <c r="G28" s="24">
        <f t="shared" si="9"/>
        <v>-480.7</v>
      </c>
      <c r="H28" s="26">
        <v>-165.9</v>
      </c>
      <c r="I28" s="26">
        <v>-165.3</v>
      </c>
      <c r="J28" s="26">
        <v>-165.9</v>
      </c>
      <c r="K28" s="24">
        <f t="shared" si="10"/>
        <v>-497.1</v>
      </c>
      <c r="L28" s="26">
        <v>-165.5</v>
      </c>
      <c r="M28" s="26">
        <v>-163.80000000000001</v>
      </c>
      <c r="N28" s="26">
        <v>-167.2</v>
      </c>
      <c r="O28" s="24">
        <f t="shared" si="11"/>
        <v>-496.5</v>
      </c>
      <c r="P28" s="26">
        <v>-169.1</v>
      </c>
      <c r="Q28" s="26">
        <v>-167.1</v>
      </c>
      <c r="R28" s="26">
        <v>-168.2</v>
      </c>
      <c r="S28" s="24">
        <f t="shared" si="12"/>
        <v>-504.4</v>
      </c>
      <c r="T28" s="24">
        <f t="shared" si="13"/>
        <v>-1978.6999999999998</v>
      </c>
    </row>
    <row r="29" spans="1:22" x14ac:dyDescent="0.25">
      <c r="B29" s="5"/>
      <c r="C29" s="2" t="s">
        <v>33</v>
      </c>
      <c r="D29" s="26">
        <v>-137.30000000000001</v>
      </c>
      <c r="E29" s="26">
        <v>-114.4</v>
      </c>
      <c r="F29" s="26">
        <v>-130.80000000000001</v>
      </c>
      <c r="G29" s="24">
        <f t="shared" si="9"/>
        <v>-382.5</v>
      </c>
      <c r="H29" s="26">
        <v>-85.3</v>
      </c>
      <c r="I29" s="26">
        <v>-83.8</v>
      </c>
      <c r="J29" s="26">
        <v>-96.7</v>
      </c>
      <c r="K29" s="24">
        <f t="shared" si="10"/>
        <v>-265.8</v>
      </c>
      <c r="L29" s="26">
        <v>-60</v>
      </c>
      <c r="M29" s="26">
        <v>-70.599999999999994</v>
      </c>
      <c r="N29" s="26">
        <v>-69.099999999999994</v>
      </c>
      <c r="O29" s="24">
        <f t="shared" si="11"/>
        <v>-199.7</v>
      </c>
      <c r="P29" s="26">
        <v>-73.099999999999994</v>
      </c>
      <c r="Q29" s="26">
        <v>-83.6</v>
      </c>
      <c r="R29" s="26">
        <v>-246.2</v>
      </c>
      <c r="S29" s="24">
        <f t="shared" si="12"/>
        <v>-402.9</v>
      </c>
      <c r="T29" s="24">
        <f t="shared" si="13"/>
        <v>-1250.9000000000001</v>
      </c>
    </row>
    <row r="30" spans="1:22" x14ac:dyDescent="0.25">
      <c r="B30" s="5"/>
      <c r="C30" s="2" t="s">
        <v>34</v>
      </c>
      <c r="D30" s="26">
        <v>-2.4</v>
      </c>
      <c r="E30" s="26">
        <v>-2.2000000000000002</v>
      </c>
      <c r="F30" s="26">
        <v>-3.1</v>
      </c>
      <c r="G30" s="24">
        <f t="shared" si="9"/>
        <v>-7.6999999999999993</v>
      </c>
      <c r="H30" s="26">
        <v>-2.9</v>
      </c>
      <c r="I30" s="26">
        <v>-4.3</v>
      </c>
      <c r="J30" s="26">
        <v>-3.3</v>
      </c>
      <c r="K30" s="24">
        <f t="shared" si="10"/>
        <v>-10.5</v>
      </c>
      <c r="L30" s="26">
        <v>-2.7</v>
      </c>
      <c r="M30" s="26">
        <v>-2.6</v>
      </c>
      <c r="N30" s="26">
        <v>-3.4</v>
      </c>
      <c r="O30" s="24">
        <f t="shared" si="11"/>
        <v>-8.7000000000000011</v>
      </c>
      <c r="P30" s="26">
        <v>-3.2</v>
      </c>
      <c r="Q30" s="26">
        <v>-3.2</v>
      </c>
      <c r="R30" s="26">
        <v>-50.5</v>
      </c>
      <c r="S30" s="24">
        <f t="shared" si="12"/>
        <v>-56.9</v>
      </c>
      <c r="T30" s="24">
        <f t="shared" si="13"/>
        <v>-83.8</v>
      </c>
    </row>
    <row r="31" spans="1:22" x14ac:dyDescent="0.25">
      <c r="B31" s="5"/>
      <c r="C31" s="10" t="s">
        <v>35</v>
      </c>
      <c r="D31" s="26">
        <v>-26.1</v>
      </c>
      <c r="E31" s="26">
        <v>-26</v>
      </c>
      <c r="F31" s="26">
        <v>-27.4</v>
      </c>
      <c r="G31" s="24">
        <f t="shared" si="9"/>
        <v>-79.5</v>
      </c>
      <c r="H31" s="26">
        <v>-27.7</v>
      </c>
      <c r="I31" s="26">
        <v>-26.6</v>
      </c>
      <c r="J31" s="26">
        <v>-26.6</v>
      </c>
      <c r="K31" s="24">
        <f t="shared" si="10"/>
        <v>-80.900000000000006</v>
      </c>
      <c r="L31" s="26">
        <v>-25.9</v>
      </c>
      <c r="M31" s="26">
        <v>-27.9</v>
      </c>
      <c r="N31" s="26">
        <v>-29.9</v>
      </c>
      <c r="O31" s="24">
        <f t="shared" si="11"/>
        <v>-83.699999999999989</v>
      </c>
      <c r="P31" s="26">
        <v>-27</v>
      </c>
      <c r="Q31" s="26">
        <v>-27.3</v>
      </c>
      <c r="R31" s="26">
        <v>-49.6</v>
      </c>
      <c r="S31" s="24">
        <f t="shared" si="12"/>
        <v>-103.9</v>
      </c>
      <c r="T31" s="24">
        <f t="shared" si="13"/>
        <v>-348</v>
      </c>
    </row>
    <row r="32" spans="1:22" ht="30" x14ac:dyDescent="0.25">
      <c r="B32" s="6"/>
      <c r="C32" s="18" t="s">
        <v>51</v>
      </c>
      <c r="D32" s="26">
        <v>-2.5</v>
      </c>
      <c r="E32" s="26">
        <v>-0.2</v>
      </c>
      <c r="F32" s="26">
        <v>-2.1</v>
      </c>
      <c r="G32" s="24">
        <f t="shared" si="9"/>
        <v>-4.8000000000000007</v>
      </c>
      <c r="H32" s="26">
        <v>-1.8</v>
      </c>
      <c r="I32" s="26">
        <v>-2.6</v>
      </c>
      <c r="J32" s="26">
        <v>-2.1</v>
      </c>
      <c r="K32" s="24">
        <f t="shared" si="10"/>
        <v>-6.5</v>
      </c>
      <c r="L32" s="26">
        <v>-1.4</v>
      </c>
      <c r="M32" s="26">
        <v>-1.4</v>
      </c>
      <c r="N32" s="26">
        <v>-1.6</v>
      </c>
      <c r="O32" s="24">
        <f t="shared" si="11"/>
        <v>-4.4000000000000004</v>
      </c>
      <c r="P32" s="26">
        <v>-1.3</v>
      </c>
      <c r="Q32" s="26">
        <v>-0.8</v>
      </c>
      <c r="R32" s="26">
        <v>-53.5</v>
      </c>
      <c r="S32" s="24">
        <f t="shared" si="12"/>
        <v>-55.6</v>
      </c>
      <c r="T32" s="24">
        <f t="shared" si="13"/>
        <v>-71.3</v>
      </c>
    </row>
    <row r="34" spans="3:3" x14ac:dyDescent="0.25">
      <c r="C34" t="s">
        <v>16</v>
      </c>
    </row>
    <row r="35" spans="3:3" x14ac:dyDescent="0.25">
      <c r="C35" t="s">
        <v>15</v>
      </c>
    </row>
    <row r="37" spans="3:3" x14ac:dyDescent="0.25">
      <c r="C37" t="s">
        <v>5</v>
      </c>
    </row>
    <row r="38" spans="3:3" x14ac:dyDescent="0.25">
      <c r="C38" t="s">
        <v>6</v>
      </c>
    </row>
    <row r="39" spans="3:3" x14ac:dyDescent="0.25">
      <c r="C39" t="s">
        <v>13</v>
      </c>
    </row>
    <row r="40" spans="3:3" x14ac:dyDescent="0.25">
      <c r="C40" t="s">
        <v>17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"/>
  <sheetViews>
    <sheetView zoomScale="77" zoomScaleNormal="77" workbookViewId="0">
      <selection activeCell="D17" sqref="D17"/>
    </sheetView>
  </sheetViews>
  <sheetFormatPr defaultRowHeight="15" x14ac:dyDescent="0.25"/>
  <cols>
    <col min="1" max="1" width="3.140625" customWidth="1"/>
    <col min="2" max="2" width="5" customWidth="1"/>
    <col min="3" max="3" width="44" customWidth="1"/>
    <col min="4" max="4" width="13.85546875" bestFit="1" customWidth="1"/>
    <col min="5" max="5" width="15.140625" customWidth="1"/>
    <col min="6" max="6" width="12" bestFit="1" customWidth="1"/>
    <col min="7" max="7" width="9.85546875" customWidth="1"/>
    <col min="8" max="8" width="11.5703125" customWidth="1"/>
    <col min="9" max="9" width="9.85546875" customWidth="1"/>
    <col min="10" max="10" width="11.42578125" customWidth="1"/>
    <col min="11" max="11" width="10.140625" customWidth="1"/>
    <col min="12" max="12" width="11.140625" customWidth="1"/>
    <col min="13" max="13" width="12.7109375" bestFit="1" customWidth="1"/>
    <col min="14" max="14" width="17" customWidth="1"/>
    <col min="15" max="15" width="11.140625" customWidth="1"/>
    <col min="16" max="16" width="15.42578125" customWidth="1"/>
    <col min="17" max="17" width="16.140625" bestFit="1" customWidth="1"/>
    <col min="18" max="18" width="17.140625" customWidth="1"/>
    <col min="19" max="19" width="11.140625" customWidth="1"/>
    <col min="20" max="20" width="12.5703125" customWidth="1"/>
  </cols>
  <sheetData>
    <row r="2" spans="1:22" ht="15.75" x14ac:dyDescent="0.25">
      <c r="C2" s="13" t="s">
        <v>3</v>
      </c>
    </row>
    <row r="3" spans="1:22" ht="15.75" x14ac:dyDescent="0.25">
      <c r="C3" s="13" t="s">
        <v>11</v>
      </c>
    </row>
    <row r="5" spans="1:22" x14ac:dyDescent="0.25">
      <c r="C5" t="s">
        <v>36</v>
      </c>
      <c r="D5" s="30">
        <v>42034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2" x14ac:dyDescent="0.25">
      <c r="C6" t="s">
        <v>70</v>
      </c>
      <c r="D6" s="34">
        <v>42181</v>
      </c>
    </row>
    <row r="8" spans="1:22" x14ac:dyDescent="0.25">
      <c r="C8" t="s">
        <v>23</v>
      </c>
    </row>
    <row r="9" spans="1:22" ht="31.5" customHeight="1" x14ac:dyDescent="0.25">
      <c r="B9" s="12"/>
      <c r="C9" s="15" t="s">
        <v>40</v>
      </c>
      <c r="D9" s="15" t="s">
        <v>2</v>
      </c>
      <c r="E9" s="20" t="s">
        <v>54</v>
      </c>
      <c r="F9" s="20" t="s">
        <v>56</v>
      </c>
      <c r="G9" s="20" t="s">
        <v>57</v>
      </c>
      <c r="H9" s="20" t="s">
        <v>58</v>
      </c>
      <c r="I9" s="20" t="s">
        <v>59</v>
      </c>
      <c r="J9" s="20" t="s">
        <v>60</v>
      </c>
      <c r="K9" s="20" t="s">
        <v>61</v>
      </c>
      <c r="L9" s="20" t="s">
        <v>62</v>
      </c>
      <c r="M9" s="20" t="s">
        <v>64</v>
      </c>
      <c r="N9" s="20" t="s">
        <v>65</v>
      </c>
      <c r="O9" s="20" t="s">
        <v>63</v>
      </c>
      <c r="P9" s="20" t="s">
        <v>67</v>
      </c>
      <c r="Q9" s="20" t="s">
        <v>68</v>
      </c>
      <c r="R9" s="20" t="s">
        <v>69</v>
      </c>
      <c r="S9" s="20" t="s">
        <v>66</v>
      </c>
      <c r="T9" s="15" t="s">
        <v>1</v>
      </c>
    </row>
    <row r="10" spans="1:22" x14ac:dyDescent="0.25">
      <c r="B10" s="1" t="s">
        <v>0</v>
      </c>
      <c r="C10" s="1" t="s">
        <v>42</v>
      </c>
      <c r="D10" s="14">
        <f t="shared" ref="D10:T10" si="0">D11+D17</f>
        <v>-6.3000000000000256</v>
      </c>
      <c r="E10" s="14">
        <f t="shared" si="0"/>
        <v>1.7999999999999829</v>
      </c>
      <c r="F10" s="14">
        <f t="shared" si="0"/>
        <v>1.5999999999999943</v>
      </c>
      <c r="G10" s="23">
        <f t="shared" si="0"/>
        <v>-2.9000000000000909</v>
      </c>
      <c r="H10" s="14">
        <f t="shared" si="0"/>
        <v>-4.7000000000000171</v>
      </c>
      <c r="I10" s="14">
        <f t="shared" si="0"/>
        <v>2.0999999999999943</v>
      </c>
      <c r="J10" s="14">
        <f t="shared" si="0"/>
        <v>21.5</v>
      </c>
      <c r="K10" s="23">
        <f t="shared" si="0"/>
        <v>18.899999999999977</v>
      </c>
      <c r="L10" s="14">
        <f t="shared" si="0"/>
        <v>14.5</v>
      </c>
      <c r="M10" s="14">
        <f t="shared" si="0"/>
        <v>12.799999999999997</v>
      </c>
      <c r="N10" s="14">
        <f t="shared" si="0"/>
        <v>4.2000000000000171</v>
      </c>
      <c r="O10" s="23">
        <f t="shared" si="0"/>
        <v>31.5</v>
      </c>
      <c r="P10" s="14">
        <f t="shared" si="0"/>
        <v>-2.7999999999999829</v>
      </c>
      <c r="Q10" s="14">
        <f t="shared" si="0"/>
        <v>6.4000000000000057</v>
      </c>
      <c r="R10" s="14">
        <f t="shared" si="0"/>
        <v>13.599999999999994</v>
      </c>
      <c r="S10" s="23">
        <f t="shared" si="0"/>
        <v>17.200000000000045</v>
      </c>
      <c r="T10" s="23">
        <f t="shared" si="0"/>
        <v>64.699999999999818</v>
      </c>
    </row>
    <row r="11" spans="1:22" x14ac:dyDescent="0.25">
      <c r="B11" s="4">
        <v>1</v>
      </c>
      <c r="C11" s="1" t="s">
        <v>24</v>
      </c>
      <c r="D11" s="14">
        <f>D12+D13+D14+D15+D16</f>
        <v>86.399999999999977</v>
      </c>
      <c r="E11" s="14">
        <f>E12+E13+E14+E15+E16</f>
        <v>85.399999999999991</v>
      </c>
      <c r="F11" s="14">
        <f>F12+F13+F14+F15+F16</f>
        <v>90.799999999999983</v>
      </c>
      <c r="G11" s="23">
        <f>SUM(D11:F11)</f>
        <v>262.59999999999991</v>
      </c>
      <c r="H11" s="14">
        <f>H12+H13+H14+H15+H16</f>
        <v>90.699999999999989</v>
      </c>
      <c r="I11" s="14">
        <f>I12+I13+I14+I15+I16</f>
        <v>90.299999999999983</v>
      </c>
      <c r="J11" s="14">
        <f>J12+J13+J14+J15+J16</f>
        <v>102.1</v>
      </c>
      <c r="K11" s="23">
        <f>SUM(H11:J11)</f>
        <v>283.09999999999997</v>
      </c>
      <c r="L11" s="14">
        <f>L12+L13+L14+L15+L16</f>
        <v>93.3</v>
      </c>
      <c r="M11" s="14">
        <f>M12+M13+M14+M15+M16</f>
        <v>83.899999999999991</v>
      </c>
      <c r="N11" s="14">
        <f>N12+N13+N14+N15+N16</f>
        <v>88.7</v>
      </c>
      <c r="O11" s="23">
        <f>SUM(L11:N11)</f>
        <v>265.89999999999998</v>
      </c>
      <c r="P11" s="14">
        <f>P12+P13+P14+P15+P16</f>
        <v>90.4</v>
      </c>
      <c r="Q11" s="14">
        <f>Q12+Q13+Q14+Q15+Q16</f>
        <v>92.199999999999989</v>
      </c>
      <c r="R11" s="14">
        <f>R12+R13+R14+R15+R16</f>
        <v>103.2</v>
      </c>
      <c r="S11" s="23">
        <f>P11+Q11+R11</f>
        <v>285.8</v>
      </c>
      <c r="T11" s="23">
        <f>G11+K11+O11+S11</f>
        <v>1097.3999999999999</v>
      </c>
    </row>
    <row r="12" spans="1:22" ht="14.25" customHeight="1" x14ac:dyDescent="0.25">
      <c r="A12" s="7"/>
      <c r="B12" s="5"/>
      <c r="C12" s="22" t="s">
        <v>48</v>
      </c>
      <c r="D12" s="26">
        <v>81.099999999999994</v>
      </c>
      <c r="E12" s="26">
        <v>83.2</v>
      </c>
      <c r="F12" s="26">
        <v>88.6</v>
      </c>
      <c r="G12" s="24">
        <f>SUM(D12:F12)</f>
        <v>252.9</v>
      </c>
      <c r="H12" s="26">
        <v>88.5</v>
      </c>
      <c r="I12" s="26">
        <v>88</v>
      </c>
      <c r="J12" s="26">
        <v>99.3</v>
      </c>
      <c r="K12" s="27">
        <f t="shared" ref="K12:K16" si="1">SUM(H12:J12)</f>
        <v>275.8</v>
      </c>
      <c r="L12" s="31">
        <v>91.5</v>
      </c>
      <c r="M12" s="32">
        <v>82</v>
      </c>
      <c r="N12" s="32">
        <v>86</v>
      </c>
      <c r="O12" s="27">
        <f>SUM(L12:N12)</f>
        <v>259.5</v>
      </c>
      <c r="P12" s="35">
        <v>89</v>
      </c>
      <c r="Q12" s="35">
        <v>90.5</v>
      </c>
      <c r="R12" s="35">
        <v>100.7</v>
      </c>
      <c r="S12" s="27">
        <f>P12+Q12+R12</f>
        <v>280.2</v>
      </c>
      <c r="T12" s="24">
        <f>G12+K12+O12+S12</f>
        <v>1068.4000000000001</v>
      </c>
      <c r="V12" s="37"/>
    </row>
    <row r="13" spans="1:22" x14ac:dyDescent="0.25">
      <c r="A13" s="7"/>
      <c r="B13" s="5"/>
      <c r="C13" s="3" t="s">
        <v>25</v>
      </c>
      <c r="D13" s="26">
        <v>0.1</v>
      </c>
      <c r="E13" s="26">
        <v>0.1</v>
      </c>
      <c r="F13" s="26">
        <v>0.1</v>
      </c>
      <c r="G13" s="24">
        <f>SUM(D13:F13)</f>
        <v>0.30000000000000004</v>
      </c>
      <c r="H13" s="26">
        <v>0.1</v>
      </c>
      <c r="I13" s="26">
        <v>0.1</v>
      </c>
      <c r="J13" s="26">
        <v>1</v>
      </c>
      <c r="K13" s="27">
        <f t="shared" si="1"/>
        <v>1.2</v>
      </c>
      <c r="L13" s="31">
        <v>0.1</v>
      </c>
      <c r="M13" s="32">
        <v>0.1</v>
      </c>
      <c r="N13" s="32">
        <v>0.9</v>
      </c>
      <c r="O13" s="27">
        <f t="shared" ref="O13:O16" si="2">SUM(L13:N13)</f>
        <v>1.1000000000000001</v>
      </c>
      <c r="P13" s="35">
        <v>-0.3</v>
      </c>
      <c r="Q13" s="35">
        <v>0.1</v>
      </c>
      <c r="R13" s="35">
        <v>0.8</v>
      </c>
      <c r="S13" s="27">
        <f t="shared" ref="S13:S16" si="3">P13+Q13+R13</f>
        <v>0.60000000000000009</v>
      </c>
      <c r="T13" s="24">
        <f t="shared" ref="T13:T16" si="4">G13+K13+O13+S13</f>
        <v>3.2</v>
      </c>
    </row>
    <row r="14" spans="1:22" x14ac:dyDescent="0.25">
      <c r="A14" s="7"/>
      <c r="B14" s="5"/>
      <c r="C14" s="3" t="s">
        <v>26</v>
      </c>
      <c r="D14" s="26">
        <v>4.8</v>
      </c>
      <c r="E14" s="26">
        <v>1.9</v>
      </c>
      <c r="F14" s="26">
        <v>1.8</v>
      </c>
      <c r="G14" s="24">
        <f t="shared" ref="G14:G16" si="5">SUM(D14:F14)</f>
        <v>8.5</v>
      </c>
      <c r="H14" s="26">
        <v>1.8</v>
      </c>
      <c r="I14" s="26">
        <v>1.8</v>
      </c>
      <c r="J14" s="26">
        <v>1.5</v>
      </c>
      <c r="K14" s="27">
        <f t="shared" si="1"/>
        <v>5.0999999999999996</v>
      </c>
      <c r="L14" s="31">
        <v>1.4</v>
      </c>
      <c r="M14" s="32">
        <v>1.5</v>
      </c>
      <c r="N14" s="32">
        <v>1.3</v>
      </c>
      <c r="O14" s="27">
        <f t="shared" si="2"/>
        <v>4.2</v>
      </c>
      <c r="P14" s="35">
        <v>1.4</v>
      </c>
      <c r="Q14" s="35">
        <v>1.4</v>
      </c>
      <c r="R14" s="35">
        <v>1.4</v>
      </c>
      <c r="S14" s="27">
        <f t="shared" si="3"/>
        <v>4.1999999999999993</v>
      </c>
      <c r="T14" s="24">
        <f t="shared" si="4"/>
        <v>22</v>
      </c>
    </row>
    <row r="15" spans="1:22" x14ac:dyDescent="0.25">
      <c r="A15" s="7"/>
      <c r="B15" s="5"/>
      <c r="C15" s="3" t="s">
        <v>27</v>
      </c>
      <c r="D15" s="26">
        <v>0.1</v>
      </c>
      <c r="E15" s="26">
        <v>0.1</v>
      </c>
      <c r="F15" s="26">
        <v>0.1</v>
      </c>
      <c r="G15" s="24">
        <f t="shared" si="5"/>
        <v>0.30000000000000004</v>
      </c>
      <c r="H15" s="26">
        <v>0.1</v>
      </c>
      <c r="I15" s="26">
        <v>0.1</v>
      </c>
      <c r="J15" s="26">
        <v>0</v>
      </c>
      <c r="K15" s="27">
        <f t="shared" si="1"/>
        <v>0.2</v>
      </c>
      <c r="L15" s="31">
        <v>0</v>
      </c>
      <c r="M15" s="32">
        <v>0</v>
      </c>
      <c r="N15" s="32">
        <v>0.1</v>
      </c>
      <c r="O15" s="27">
        <f t="shared" si="2"/>
        <v>0.1</v>
      </c>
      <c r="P15" s="35">
        <v>0.1</v>
      </c>
      <c r="Q15" s="35">
        <v>0.1</v>
      </c>
      <c r="R15" s="35">
        <v>0.2</v>
      </c>
      <c r="S15" s="27">
        <f t="shared" si="3"/>
        <v>0.4</v>
      </c>
      <c r="T15" s="24">
        <f t="shared" si="4"/>
        <v>1</v>
      </c>
    </row>
    <row r="16" spans="1:22" ht="60" x14ac:dyDescent="0.25">
      <c r="B16" s="6"/>
      <c r="C16" s="3" t="s">
        <v>50</v>
      </c>
      <c r="D16" s="26">
        <v>0.3</v>
      </c>
      <c r="E16" s="26">
        <v>0.1</v>
      </c>
      <c r="F16" s="26">
        <v>0.2</v>
      </c>
      <c r="G16" s="24">
        <f t="shared" si="5"/>
        <v>0.60000000000000009</v>
      </c>
      <c r="H16" s="26">
        <v>0.2</v>
      </c>
      <c r="I16" s="26">
        <v>0.3</v>
      </c>
      <c r="J16" s="26">
        <v>0.3</v>
      </c>
      <c r="K16" s="27">
        <f t="shared" si="1"/>
        <v>0.8</v>
      </c>
      <c r="L16" s="31">
        <v>0.3</v>
      </c>
      <c r="M16" s="32">
        <v>0.3</v>
      </c>
      <c r="N16" s="32">
        <v>0.4</v>
      </c>
      <c r="O16" s="27">
        <f t="shared" si="2"/>
        <v>1</v>
      </c>
      <c r="P16" s="35">
        <v>0.2</v>
      </c>
      <c r="Q16" s="35">
        <v>0.1</v>
      </c>
      <c r="R16" s="35">
        <v>0.1</v>
      </c>
      <c r="S16" s="27">
        <f t="shared" si="3"/>
        <v>0.4</v>
      </c>
      <c r="T16" s="24">
        <f t="shared" si="4"/>
        <v>2.8000000000000003</v>
      </c>
    </row>
    <row r="17" spans="2:20" x14ac:dyDescent="0.25">
      <c r="B17" s="4">
        <v>2</v>
      </c>
      <c r="C17" s="1" t="s">
        <v>30</v>
      </c>
      <c r="D17" s="28">
        <f>D18+D19+D20+D21+D22+D23</f>
        <v>-92.7</v>
      </c>
      <c r="E17" s="28">
        <f>E18+E19+E20+E21+E22+E23</f>
        <v>-83.600000000000009</v>
      </c>
      <c r="F17" s="28">
        <f>F18+F19+F20+F21+F22+F23</f>
        <v>-89.199999999999989</v>
      </c>
      <c r="G17" s="23">
        <f>SUM(D17:F17)</f>
        <v>-265.5</v>
      </c>
      <c r="H17" s="28">
        <f>H18+H19+H20+H21+H22+H23</f>
        <v>-95.4</v>
      </c>
      <c r="I17" s="28">
        <f>I18+I19+I20+I21+I22+I23</f>
        <v>-88.199999999999989</v>
      </c>
      <c r="J17" s="28">
        <f>J18+J19+J20+J21+J22+J23</f>
        <v>-80.599999999999994</v>
      </c>
      <c r="K17" s="23">
        <f>SUM(H17:J17)</f>
        <v>-264.2</v>
      </c>
      <c r="L17" s="28">
        <f>L18+L19+L20+L21+L22+L23</f>
        <v>-78.8</v>
      </c>
      <c r="M17" s="28">
        <f>M18+M19+M20+M21+M22+M23</f>
        <v>-71.099999999999994</v>
      </c>
      <c r="N17" s="28">
        <f>N18+N19+N20+N21+N22+N23</f>
        <v>-84.499999999999986</v>
      </c>
      <c r="O17" s="23">
        <f>SUM(L17:N17)</f>
        <v>-234.39999999999998</v>
      </c>
      <c r="P17" s="28">
        <f>P18+P19+P20+P21+P22+P23</f>
        <v>-93.199999999999989</v>
      </c>
      <c r="Q17" s="28">
        <f>Q18+Q19+Q20+Q21+Q22+Q23</f>
        <v>-85.799999999999983</v>
      </c>
      <c r="R17" s="28">
        <f>R18+R19+R20+R21+R22+R23</f>
        <v>-89.600000000000009</v>
      </c>
      <c r="S17" s="23">
        <f>P17+Q17+R17</f>
        <v>-268.59999999999997</v>
      </c>
      <c r="T17" s="23">
        <f>G17+K17+O17+S17</f>
        <v>-1032.7</v>
      </c>
    </row>
    <row r="18" spans="2:20" x14ac:dyDescent="0.25">
      <c r="B18" s="17"/>
      <c r="C18" s="2" t="s">
        <v>39</v>
      </c>
      <c r="D18" s="29">
        <v>-89.8</v>
      </c>
      <c r="E18" s="29">
        <v>-79.900000000000006</v>
      </c>
      <c r="F18" s="29">
        <v>-85.5</v>
      </c>
      <c r="G18" s="25">
        <f>SUM(D18:F18)</f>
        <v>-255.2</v>
      </c>
      <c r="H18" s="29">
        <v>-90.7</v>
      </c>
      <c r="I18" s="29">
        <v>-83.8</v>
      </c>
      <c r="J18" s="29">
        <v>-77.900000000000006</v>
      </c>
      <c r="K18" s="25">
        <f>SUM(H18:J18)</f>
        <v>-252.4</v>
      </c>
      <c r="L18" s="29">
        <v>-75.900000000000006</v>
      </c>
      <c r="M18" s="29">
        <v>-67.900000000000006</v>
      </c>
      <c r="N18" s="29">
        <v>-81.5</v>
      </c>
      <c r="O18" s="25">
        <f>SUM(L18:N18)</f>
        <v>-225.3</v>
      </c>
      <c r="P18" s="29">
        <v>-89.2</v>
      </c>
      <c r="Q18" s="29">
        <v>-81.3</v>
      </c>
      <c r="R18" s="29">
        <v>-84.6</v>
      </c>
      <c r="S18" s="25">
        <f>P18+Q18+R18</f>
        <v>-255.1</v>
      </c>
      <c r="T18" s="25">
        <f>G18+K18+O18+S18</f>
        <v>-988.00000000000011</v>
      </c>
    </row>
    <row r="19" spans="2:20" x14ac:dyDescent="0.25">
      <c r="B19" s="5"/>
      <c r="C19" s="2" t="s">
        <v>33</v>
      </c>
      <c r="D19" s="26">
        <v>-0.4</v>
      </c>
      <c r="E19" s="26">
        <v>-0.7</v>
      </c>
      <c r="F19" s="26">
        <v>-0.5</v>
      </c>
      <c r="G19" s="25">
        <f t="shared" ref="G19:G23" si="6">SUM(D19:F19)</f>
        <v>-1.6</v>
      </c>
      <c r="H19" s="29">
        <v>-0.5</v>
      </c>
      <c r="I19" s="29">
        <v>-0.7</v>
      </c>
      <c r="J19" s="29">
        <v>-0.6</v>
      </c>
      <c r="K19" s="25">
        <f t="shared" ref="K19:K23" si="7">SUM(H19:J19)</f>
        <v>-1.7999999999999998</v>
      </c>
      <c r="L19" s="29">
        <v>-0.4</v>
      </c>
      <c r="M19" s="29">
        <v>-0.6</v>
      </c>
      <c r="N19" s="29">
        <v>-0.5</v>
      </c>
      <c r="O19" s="25">
        <f t="shared" ref="O19:O23" si="8">SUM(L19:N19)</f>
        <v>-1.5</v>
      </c>
      <c r="P19" s="29">
        <v>-0.6</v>
      </c>
      <c r="Q19" s="29">
        <v>-0.6</v>
      </c>
      <c r="R19" s="29">
        <v>-0.7</v>
      </c>
      <c r="S19" s="25">
        <f t="shared" ref="S19:S23" si="9">P19+Q19+R19</f>
        <v>-1.9</v>
      </c>
      <c r="T19" s="25">
        <f t="shared" ref="T19:T23" si="10">G19+K19+O19+S19</f>
        <v>-6.8000000000000007</v>
      </c>
    </row>
    <row r="20" spans="2:20" x14ac:dyDescent="0.25">
      <c r="B20" s="5"/>
      <c r="C20" s="2" t="s">
        <v>31</v>
      </c>
      <c r="D20" s="26">
        <v>-1.2</v>
      </c>
      <c r="E20" s="26">
        <v>-1.2</v>
      </c>
      <c r="F20" s="26">
        <v>-1.2</v>
      </c>
      <c r="G20" s="25">
        <f t="shared" si="6"/>
        <v>-3.5999999999999996</v>
      </c>
      <c r="H20" s="29">
        <v>-1.3</v>
      </c>
      <c r="I20" s="29">
        <v>-1.2</v>
      </c>
      <c r="J20" s="29">
        <v>-1.2</v>
      </c>
      <c r="K20" s="25">
        <f t="shared" si="7"/>
        <v>-3.7</v>
      </c>
      <c r="L20" s="29">
        <v>-1.1000000000000001</v>
      </c>
      <c r="M20" s="29">
        <v>-1.5</v>
      </c>
      <c r="N20" s="29">
        <v>-1.1000000000000001</v>
      </c>
      <c r="O20" s="25">
        <f t="shared" si="8"/>
        <v>-3.7</v>
      </c>
      <c r="P20" s="29">
        <v>-1.3</v>
      </c>
      <c r="Q20" s="29">
        <v>-1.3</v>
      </c>
      <c r="R20" s="29">
        <v>-1.7</v>
      </c>
      <c r="S20" s="25">
        <f t="shared" si="9"/>
        <v>-4.3</v>
      </c>
      <c r="T20" s="25">
        <f t="shared" si="10"/>
        <v>-15.3</v>
      </c>
    </row>
    <row r="21" spans="2:20" x14ac:dyDescent="0.25">
      <c r="B21" s="5"/>
      <c r="C21" s="2" t="s">
        <v>32</v>
      </c>
      <c r="D21" s="26">
        <v>-1</v>
      </c>
      <c r="E21" s="26">
        <v>-1.5</v>
      </c>
      <c r="F21" s="26">
        <v>-1.6</v>
      </c>
      <c r="G21" s="25">
        <f t="shared" si="6"/>
        <v>-4.0999999999999996</v>
      </c>
      <c r="H21" s="29">
        <v>-2.4</v>
      </c>
      <c r="I21" s="29">
        <v>-2.1</v>
      </c>
      <c r="J21" s="29">
        <v>-0.6</v>
      </c>
      <c r="K21" s="25">
        <f t="shared" si="7"/>
        <v>-5.0999999999999996</v>
      </c>
      <c r="L21" s="29">
        <v>-1.1000000000000001</v>
      </c>
      <c r="M21" s="29">
        <v>-0.9</v>
      </c>
      <c r="N21" s="29">
        <v>-1.1000000000000001</v>
      </c>
      <c r="O21" s="25">
        <f t="shared" si="8"/>
        <v>-3.1</v>
      </c>
      <c r="P21" s="29">
        <v>-1.8</v>
      </c>
      <c r="Q21" s="29">
        <v>-2.1</v>
      </c>
      <c r="R21" s="29">
        <v>-1.9</v>
      </c>
      <c r="S21" s="25">
        <f t="shared" si="9"/>
        <v>-5.8000000000000007</v>
      </c>
      <c r="T21" s="25">
        <f t="shared" si="10"/>
        <v>-18.100000000000001</v>
      </c>
    </row>
    <row r="22" spans="2:20" x14ac:dyDescent="0.25">
      <c r="B22" s="5"/>
      <c r="C22" s="2" t="s">
        <v>34</v>
      </c>
      <c r="D22" s="26">
        <v>-0.2</v>
      </c>
      <c r="E22" s="26">
        <v>-0.2</v>
      </c>
      <c r="F22" s="26">
        <v>-0.3</v>
      </c>
      <c r="G22" s="25">
        <f t="shared" si="6"/>
        <v>-0.7</v>
      </c>
      <c r="H22" s="29">
        <v>-0.4</v>
      </c>
      <c r="I22" s="29">
        <v>-0.3</v>
      </c>
      <c r="J22" s="29">
        <v>-0.2</v>
      </c>
      <c r="K22" s="25">
        <f t="shared" si="7"/>
        <v>-0.89999999999999991</v>
      </c>
      <c r="L22" s="29">
        <v>-0.2</v>
      </c>
      <c r="M22" s="29">
        <v>-0.1</v>
      </c>
      <c r="N22" s="29">
        <v>-0.2</v>
      </c>
      <c r="O22" s="25">
        <f t="shared" si="8"/>
        <v>-0.5</v>
      </c>
      <c r="P22" s="29">
        <v>-0.2</v>
      </c>
      <c r="Q22" s="29">
        <v>-0.3</v>
      </c>
      <c r="R22" s="29">
        <v>-0.5</v>
      </c>
      <c r="S22" s="25">
        <f t="shared" si="9"/>
        <v>-1</v>
      </c>
      <c r="T22" s="25">
        <f t="shared" si="10"/>
        <v>-3.0999999999999996</v>
      </c>
    </row>
    <row r="23" spans="2:20" x14ac:dyDescent="0.25">
      <c r="B23" s="6"/>
      <c r="C23" s="10" t="s">
        <v>35</v>
      </c>
      <c r="D23" s="26">
        <v>-0.1</v>
      </c>
      <c r="E23" s="26">
        <v>-0.1</v>
      </c>
      <c r="F23" s="26">
        <v>-0.1</v>
      </c>
      <c r="G23" s="25">
        <f t="shared" si="6"/>
        <v>-0.30000000000000004</v>
      </c>
      <c r="H23" s="29">
        <v>-0.1</v>
      </c>
      <c r="I23" s="29">
        <v>-0.1</v>
      </c>
      <c r="J23" s="29">
        <v>-0.1</v>
      </c>
      <c r="K23" s="25">
        <f t="shared" si="7"/>
        <v>-0.30000000000000004</v>
      </c>
      <c r="L23" s="29">
        <v>-0.1</v>
      </c>
      <c r="M23" s="29">
        <v>-0.1</v>
      </c>
      <c r="N23" s="29">
        <v>-0.1</v>
      </c>
      <c r="O23" s="25">
        <f t="shared" si="8"/>
        <v>-0.30000000000000004</v>
      </c>
      <c r="P23" s="29">
        <v>-0.1</v>
      </c>
      <c r="Q23" s="29">
        <v>-0.2</v>
      </c>
      <c r="R23" s="29">
        <v>-0.2</v>
      </c>
      <c r="S23" s="25">
        <f t="shared" si="9"/>
        <v>-0.5</v>
      </c>
      <c r="T23" s="25">
        <f t="shared" si="10"/>
        <v>-1.4000000000000001</v>
      </c>
    </row>
    <row r="25" spans="2:20" x14ac:dyDescent="0.25">
      <c r="C25" t="s">
        <v>16</v>
      </c>
    </row>
    <row r="26" spans="2:20" x14ac:dyDescent="0.25">
      <c r="C26" t="s">
        <v>15</v>
      </c>
    </row>
    <row r="28" spans="2:20" x14ac:dyDescent="0.25">
      <c r="C28" t="s">
        <v>18</v>
      </c>
    </row>
    <row r="29" spans="2:20" x14ac:dyDescent="0.25">
      <c r="C29" t="s">
        <v>19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5"/>
  <sheetViews>
    <sheetView topLeftCell="B2" zoomScale="77" zoomScaleNormal="77" workbookViewId="0">
      <selection activeCell="R23" sqref="R23"/>
    </sheetView>
  </sheetViews>
  <sheetFormatPr defaultRowHeight="15" x14ac:dyDescent="0.25"/>
  <cols>
    <col min="1" max="1" width="3.140625" customWidth="1"/>
    <col min="2" max="2" width="5.28515625" customWidth="1"/>
    <col min="3" max="3" width="43.5703125" customWidth="1"/>
    <col min="4" max="4" width="13.85546875" bestFit="1" customWidth="1"/>
    <col min="5" max="5" width="15.140625" bestFit="1" customWidth="1"/>
    <col min="6" max="6" width="12" bestFit="1" customWidth="1"/>
    <col min="7" max="7" width="9.5703125" customWidth="1"/>
    <col min="8" max="8" width="11.42578125" bestFit="1" customWidth="1"/>
    <col min="9" max="9" width="10.42578125" customWidth="1"/>
    <col min="10" max="11" width="11.5703125" customWidth="1"/>
    <col min="12" max="12" width="10.7109375" customWidth="1"/>
    <col min="13" max="13" width="12.7109375" bestFit="1" customWidth="1"/>
    <col min="14" max="14" width="16.140625" customWidth="1"/>
    <col min="15" max="15" width="11" customWidth="1"/>
    <col min="16" max="16" width="14.85546875" customWidth="1"/>
    <col min="17" max="17" width="16" customWidth="1"/>
    <col min="18" max="18" width="16.5703125" customWidth="1"/>
    <col min="19" max="19" width="11.140625" customWidth="1"/>
    <col min="20" max="20" width="12.42578125" customWidth="1"/>
  </cols>
  <sheetData>
    <row r="2" spans="1:20" ht="15.75" x14ac:dyDescent="0.25">
      <c r="C2" s="13" t="s">
        <v>7</v>
      </c>
    </row>
    <row r="3" spans="1:20" ht="15.75" x14ac:dyDescent="0.25">
      <c r="C3" s="13" t="s">
        <v>10</v>
      </c>
    </row>
    <row r="5" spans="1:20" x14ac:dyDescent="0.25">
      <c r="C5" t="s">
        <v>36</v>
      </c>
      <c r="D5" s="30">
        <v>42034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x14ac:dyDescent="0.25">
      <c r="C6" t="s">
        <v>70</v>
      </c>
      <c r="D6" s="34">
        <v>42181</v>
      </c>
    </row>
    <row r="8" spans="1:20" x14ac:dyDescent="0.25">
      <c r="C8" t="s">
        <v>23</v>
      </c>
    </row>
    <row r="9" spans="1:20" ht="29.25" customHeight="1" x14ac:dyDescent="0.25">
      <c r="B9" s="12"/>
      <c r="C9" s="15" t="s">
        <v>41</v>
      </c>
      <c r="D9" s="15" t="s">
        <v>2</v>
      </c>
      <c r="E9" s="20" t="s">
        <v>54</v>
      </c>
      <c r="F9" s="20" t="s">
        <v>56</v>
      </c>
      <c r="G9" s="20" t="s">
        <v>57</v>
      </c>
      <c r="H9" s="20" t="s">
        <v>58</v>
      </c>
      <c r="I9" s="20" t="s">
        <v>59</v>
      </c>
      <c r="J9" s="20" t="s">
        <v>60</v>
      </c>
      <c r="K9" s="20" t="s">
        <v>61</v>
      </c>
      <c r="L9" s="20" t="s">
        <v>62</v>
      </c>
      <c r="M9" s="20" t="s">
        <v>64</v>
      </c>
      <c r="N9" s="20" t="s">
        <v>65</v>
      </c>
      <c r="O9" s="20" t="s">
        <v>63</v>
      </c>
      <c r="P9" s="20" t="s">
        <v>67</v>
      </c>
      <c r="Q9" s="20" t="s">
        <v>68</v>
      </c>
      <c r="R9" s="20" t="s">
        <v>69</v>
      </c>
      <c r="S9" s="20" t="s">
        <v>66</v>
      </c>
      <c r="T9" s="15" t="s">
        <v>1</v>
      </c>
    </row>
    <row r="10" spans="1:20" x14ac:dyDescent="0.25">
      <c r="B10" s="1" t="s">
        <v>0</v>
      </c>
      <c r="C10" s="1" t="s">
        <v>42</v>
      </c>
      <c r="D10" s="14">
        <f t="shared" ref="D10:T10" si="0">D11+D21</f>
        <v>-14.699999999999989</v>
      </c>
      <c r="E10" s="14">
        <f t="shared" si="0"/>
        <v>-9.9000000000000057</v>
      </c>
      <c r="F10" s="14">
        <f t="shared" si="0"/>
        <v>62</v>
      </c>
      <c r="G10" s="23">
        <f t="shared" si="0"/>
        <v>37.399999999999977</v>
      </c>
      <c r="H10" s="14">
        <f t="shared" si="0"/>
        <v>7.7000000000000171</v>
      </c>
      <c r="I10" s="14">
        <f t="shared" si="0"/>
        <v>-19.5</v>
      </c>
      <c r="J10" s="14">
        <f t="shared" si="0"/>
        <v>26.400000000000006</v>
      </c>
      <c r="K10" s="23">
        <f t="shared" si="0"/>
        <v>14.60000000000008</v>
      </c>
      <c r="L10" s="14">
        <f t="shared" si="0"/>
        <v>-9.8999999999999773</v>
      </c>
      <c r="M10" s="14">
        <f t="shared" si="0"/>
        <v>-15.700000000000017</v>
      </c>
      <c r="N10" s="14">
        <f t="shared" si="0"/>
        <v>1.5</v>
      </c>
      <c r="O10" s="23">
        <f t="shared" si="0"/>
        <v>-24.100000000000023</v>
      </c>
      <c r="P10" s="14">
        <f t="shared" si="0"/>
        <v>-0.69999999999998863</v>
      </c>
      <c r="Q10" s="14">
        <f t="shared" si="0"/>
        <v>-13.30000000000004</v>
      </c>
      <c r="R10" s="14">
        <f t="shared" si="0"/>
        <v>-7.1999999999999318</v>
      </c>
      <c r="S10" s="23">
        <f t="shared" si="0"/>
        <v>-21.199999999999875</v>
      </c>
      <c r="T10" s="23">
        <f t="shared" si="0"/>
        <v>6.6999999999995907</v>
      </c>
    </row>
    <row r="11" spans="1:20" x14ac:dyDescent="0.25">
      <c r="B11" s="4">
        <v>1</v>
      </c>
      <c r="C11" s="1" t="s">
        <v>24</v>
      </c>
      <c r="D11" s="14">
        <f t="shared" ref="D11:T11" si="1">D12+D15+D16+D17+D19+D20</f>
        <v>129.1</v>
      </c>
      <c r="E11" s="14">
        <f t="shared" si="1"/>
        <v>130.19999999999999</v>
      </c>
      <c r="F11" s="14">
        <f t="shared" si="1"/>
        <v>211.1</v>
      </c>
      <c r="G11" s="23">
        <f>SUM(D11:F11)</f>
        <v>470.4</v>
      </c>
      <c r="H11" s="14">
        <f t="shared" si="1"/>
        <v>155.4</v>
      </c>
      <c r="I11" s="14">
        <f t="shared" si="1"/>
        <v>131.1</v>
      </c>
      <c r="J11" s="14">
        <f t="shared" si="1"/>
        <v>176.20000000000002</v>
      </c>
      <c r="K11" s="23">
        <f>SUM(H11:J11)</f>
        <v>462.70000000000005</v>
      </c>
      <c r="L11" s="14">
        <f t="shared" si="1"/>
        <v>120</v>
      </c>
      <c r="M11" s="14">
        <f t="shared" si="1"/>
        <v>123</v>
      </c>
      <c r="N11" s="14">
        <f t="shared" si="1"/>
        <v>147.30000000000001</v>
      </c>
      <c r="O11" s="23">
        <f>SUM(L11:N11)</f>
        <v>390.3</v>
      </c>
      <c r="P11" s="14">
        <f t="shared" si="1"/>
        <v>155.20000000000002</v>
      </c>
      <c r="Q11" s="14">
        <f t="shared" si="1"/>
        <v>144</v>
      </c>
      <c r="R11" s="14">
        <f t="shared" si="1"/>
        <v>193.40000000000003</v>
      </c>
      <c r="S11" s="23">
        <f>P11+Q11+R11</f>
        <v>492.60000000000008</v>
      </c>
      <c r="T11" s="23">
        <f t="shared" si="1"/>
        <v>1815.9999999999998</v>
      </c>
    </row>
    <row r="12" spans="1:20" x14ac:dyDescent="0.25">
      <c r="B12" s="5"/>
      <c r="C12" s="2" t="s">
        <v>38</v>
      </c>
      <c r="D12" s="26">
        <f>D13+D14</f>
        <v>60.2</v>
      </c>
      <c r="E12" s="26">
        <f>E13+E14</f>
        <v>62.5</v>
      </c>
      <c r="F12" s="26">
        <f>F13+F14</f>
        <v>92.9</v>
      </c>
      <c r="G12" s="24">
        <f>SUM(D12:F12)</f>
        <v>215.60000000000002</v>
      </c>
      <c r="H12" s="26">
        <f>H13+H14</f>
        <v>78.2</v>
      </c>
      <c r="I12" s="26">
        <f>I13+I14</f>
        <v>54.300000000000004</v>
      </c>
      <c r="J12" s="26">
        <f>J13+J14</f>
        <v>76.399999999999991</v>
      </c>
      <c r="K12" s="24">
        <f>SUM(H12:J12)</f>
        <v>208.89999999999998</v>
      </c>
      <c r="L12" s="9">
        <f>L13+L14</f>
        <v>69.2</v>
      </c>
      <c r="M12" s="9">
        <f>M13+M14</f>
        <v>59.300000000000004</v>
      </c>
      <c r="N12" s="9">
        <f>N13+N14</f>
        <v>68.2</v>
      </c>
      <c r="O12" s="24">
        <f>SUM(L12:N12)</f>
        <v>196.7</v>
      </c>
      <c r="P12" s="26">
        <f>P13+P14</f>
        <v>87.9</v>
      </c>
      <c r="Q12" s="26">
        <f>Q13+Q14</f>
        <v>67.599999999999994</v>
      </c>
      <c r="R12" s="26">
        <f>R13+R14</f>
        <v>84.9</v>
      </c>
      <c r="S12" s="24">
        <f>P12+Q12+R12</f>
        <v>240.4</v>
      </c>
      <c r="T12" s="24">
        <f>T13+T14</f>
        <v>861.59999999999991</v>
      </c>
    </row>
    <row r="13" spans="1:20" x14ac:dyDescent="0.25">
      <c r="A13" s="7"/>
      <c r="B13" s="5"/>
      <c r="C13" s="8" t="s">
        <v>44</v>
      </c>
      <c r="D13" s="26">
        <v>58.6</v>
      </c>
      <c r="E13" s="26">
        <v>61.7</v>
      </c>
      <c r="F13" s="26">
        <v>61.8</v>
      </c>
      <c r="G13" s="24">
        <f t="shared" ref="G13:G20" si="2">SUM(D13:F13)</f>
        <v>182.10000000000002</v>
      </c>
      <c r="H13" s="26">
        <v>76.8</v>
      </c>
      <c r="I13" s="26">
        <v>53.7</v>
      </c>
      <c r="J13" s="26">
        <v>73.3</v>
      </c>
      <c r="K13" s="24">
        <f t="shared" ref="K13:K20" si="3">SUM(H13:J13)</f>
        <v>203.8</v>
      </c>
      <c r="L13" s="26">
        <v>68.400000000000006</v>
      </c>
      <c r="M13" s="26">
        <v>57.7</v>
      </c>
      <c r="N13" s="26">
        <v>64</v>
      </c>
      <c r="O13" s="24">
        <f>SUM(L13:N13)</f>
        <v>190.10000000000002</v>
      </c>
      <c r="P13" s="26">
        <v>64.8</v>
      </c>
      <c r="Q13" s="26">
        <v>66.5</v>
      </c>
      <c r="R13" s="26">
        <v>84</v>
      </c>
      <c r="S13" s="24">
        <f>P13+Q13+R13</f>
        <v>215.3</v>
      </c>
      <c r="T13" s="24">
        <f>G13+K13+O13+S13</f>
        <v>791.3</v>
      </c>
    </row>
    <row r="14" spans="1:20" x14ac:dyDescent="0.25">
      <c r="A14" s="7"/>
      <c r="B14" s="5"/>
      <c r="C14" s="8" t="s">
        <v>47</v>
      </c>
      <c r="D14" s="26">
        <v>1.6</v>
      </c>
      <c r="E14" s="26">
        <v>0.8</v>
      </c>
      <c r="F14" s="26">
        <v>31.1</v>
      </c>
      <c r="G14" s="24">
        <f t="shared" si="2"/>
        <v>33.5</v>
      </c>
      <c r="H14" s="26">
        <v>1.4</v>
      </c>
      <c r="I14" s="26">
        <v>0.6</v>
      </c>
      <c r="J14" s="26">
        <v>3.1</v>
      </c>
      <c r="K14" s="24">
        <f t="shared" si="3"/>
        <v>5.0999999999999996</v>
      </c>
      <c r="L14" s="26">
        <v>0.8</v>
      </c>
      <c r="M14" s="26">
        <v>1.6</v>
      </c>
      <c r="N14" s="26">
        <v>4.2</v>
      </c>
      <c r="O14" s="24">
        <f t="shared" ref="O14:O20" si="4">SUM(L14:N14)</f>
        <v>6.6000000000000005</v>
      </c>
      <c r="P14" s="26">
        <v>23.1</v>
      </c>
      <c r="Q14" s="26">
        <v>1.1000000000000001</v>
      </c>
      <c r="R14" s="26">
        <v>0.9</v>
      </c>
      <c r="S14" s="24">
        <f t="shared" ref="S14:S20" si="5">P14+Q14+R14</f>
        <v>25.1</v>
      </c>
      <c r="T14" s="24">
        <f t="shared" ref="T14:T20" si="6">G14+K14+O14+S14</f>
        <v>70.300000000000011</v>
      </c>
    </row>
    <row r="15" spans="1:20" x14ac:dyDescent="0.25">
      <c r="A15" s="7"/>
      <c r="B15" s="5"/>
      <c r="C15" s="3" t="s">
        <v>25</v>
      </c>
      <c r="D15" s="26">
        <v>38</v>
      </c>
      <c r="E15" s="26">
        <v>36.1</v>
      </c>
      <c r="F15" s="26">
        <v>39.799999999999997</v>
      </c>
      <c r="G15" s="24">
        <f t="shared" si="2"/>
        <v>113.89999999999999</v>
      </c>
      <c r="H15" s="26">
        <v>39.4</v>
      </c>
      <c r="I15" s="26">
        <v>37.200000000000003</v>
      </c>
      <c r="J15" s="26">
        <v>33.1</v>
      </c>
      <c r="K15" s="24">
        <f t="shared" si="3"/>
        <v>109.69999999999999</v>
      </c>
      <c r="L15" s="26">
        <v>30.9</v>
      </c>
      <c r="M15" s="26">
        <v>30.8</v>
      </c>
      <c r="N15" s="26">
        <v>37.700000000000003</v>
      </c>
      <c r="O15" s="24">
        <f t="shared" si="4"/>
        <v>99.4</v>
      </c>
      <c r="P15" s="26">
        <v>39.5</v>
      </c>
      <c r="Q15" s="26">
        <v>36.9</v>
      </c>
      <c r="R15" s="26">
        <v>41.7</v>
      </c>
      <c r="S15" s="24">
        <f t="shared" si="5"/>
        <v>118.10000000000001</v>
      </c>
      <c r="T15" s="24">
        <f t="shared" si="6"/>
        <v>441.1</v>
      </c>
    </row>
    <row r="16" spans="1:20" x14ac:dyDescent="0.25">
      <c r="A16" s="7"/>
      <c r="B16" s="5"/>
      <c r="C16" s="3" t="s">
        <v>26</v>
      </c>
      <c r="D16" s="26">
        <v>29.7</v>
      </c>
      <c r="E16" s="26">
        <v>31.6</v>
      </c>
      <c r="F16" s="26">
        <v>77.900000000000006</v>
      </c>
      <c r="G16" s="24">
        <f t="shared" si="2"/>
        <v>139.19999999999999</v>
      </c>
      <c r="H16" s="26">
        <v>33.700000000000003</v>
      </c>
      <c r="I16" s="26">
        <v>38.9</v>
      </c>
      <c r="J16" s="26">
        <v>55.9</v>
      </c>
      <c r="K16" s="24">
        <f t="shared" si="3"/>
        <v>128.5</v>
      </c>
      <c r="L16" s="26">
        <v>19.2</v>
      </c>
      <c r="M16" s="26">
        <v>32.4</v>
      </c>
      <c r="N16" s="26">
        <v>35.5</v>
      </c>
      <c r="O16" s="24">
        <f t="shared" si="4"/>
        <v>87.1</v>
      </c>
      <c r="P16" s="26">
        <v>27.9</v>
      </c>
      <c r="Q16" s="26">
        <v>37.799999999999997</v>
      </c>
      <c r="R16" s="26">
        <v>63.8</v>
      </c>
      <c r="S16" s="24">
        <f t="shared" si="5"/>
        <v>129.5</v>
      </c>
      <c r="T16" s="24">
        <f t="shared" si="6"/>
        <v>484.29999999999995</v>
      </c>
    </row>
    <row r="17" spans="1:20" x14ac:dyDescent="0.25">
      <c r="A17" s="7"/>
      <c r="B17" s="5"/>
      <c r="C17" s="3" t="s">
        <v>27</v>
      </c>
      <c r="D17" s="26">
        <v>1.2</v>
      </c>
      <c r="E17" s="26">
        <v>-0.1</v>
      </c>
      <c r="F17" s="26">
        <v>0.5</v>
      </c>
      <c r="G17" s="24">
        <f t="shared" si="2"/>
        <v>1.5999999999999999</v>
      </c>
      <c r="H17" s="26">
        <v>4</v>
      </c>
      <c r="I17" s="26">
        <v>0.7</v>
      </c>
      <c r="J17" s="26">
        <v>4.4000000000000004</v>
      </c>
      <c r="K17" s="24">
        <f t="shared" si="3"/>
        <v>9.1000000000000014</v>
      </c>
      <c r="L17" s="26">
        <v>0.7</v>
      </c>
      <c r="M17" s="26">
        <v>0.4</v>
      </c>
      <c r="N17" s="26">
        <v>5.9</v>
      </c>
      <c r="O17" s="24">
        <f t="shared" si="4"/>
        <v>7</v>
      </c>
      <c r="P17" s="26">
        <v>-0.1</v>
      </c>
      <c r="Q17" s="26">
        <v>1.7</v>
      </c>
      <c r="R17" s="26">
        <v>3.9</v>
      </c>
      <c r="S17" s="24">
        <f t="shared" si="5"/>
        <v>5.5</v>
      </c>
      <c r="T17" s="24">
        <f t="shared" si="6"/>
        <v>23.200000000000003</v>
      </c>
    </row>
    <row r="18" spans="1:20" ht="45" x14ac:dyDescent="0.25">
      <c r="A18" s="7"/>
      <c r="B18" s="5"/>
      <c r="C18" s="3" t="s">
        <v>49</v>
      </c>
      <c r="D18" s="26">
        <v>0</v>
      </c>
      <c r="E18" s="26">
        <v>0</v>
      </c>
      <c r="F18" s="26">
        <v>0</v>
      </c>
      <c r="G18" s="24">
        <f t="shared" si="2"/>
        <v>0</v>
      </c>
      <c r="H18" s="26">
        <v>0</v>
      </c>
      <c r="I18" s="26">
        <v>0</v>
      </c>
      <c r="J18" s="26">
        <v>0</v>
      </c>
      <c r="K18" s="24">
        <f t="shared" si="3"/>
        <v>0</v>
      </c>
      <c r="L18" s="26">
        <v>0</v>
      </c>
      <c r="M18" s="26">
        <v>0</v>
      </c>
      <c r="N18" s="26">
        <v>0</v>
      </c>
      <c r="O18" s="24">
        <f t="shared" si="4"/>
        <v>0</v>
      </c>
      <c r="P18" s="26">
        <v>0</v>
      </c>
      <c r="Q18" s="26">
        <v>0</v>
      </c>
      <c r="R18" s="26">
        <v>-0.1</v>
      </c>
      <c r="S18" s="24">
        <f t="shared" si="5"/>
        <v>-0.1</v>
      </c>
      <c r="T18" s="24">
        <f t="shared" si="6"/>
        <v>-0.1</v>
      </c>
    </row>
    <row r="19" spans="1:20" x14ac:dyDescent="0.25">
      <c r="A19" s="7"/>
      <c r="B19" s="5"/>
      <c r="C19" s="3" t="s">
        <v>29</v>
      </c>
      <c r="D19" s="26">
        <v>0</v>
      </c>
      <c r="E19" s="26">
        <v>0</v>
      </c>
      <c r="F19" s="26">
        <v>0</v>
      </c>
      <c r="G19" s="24">
        <f t="shared" si="2"/>
        <v>0</v>
      </c>
      <c r="H19" s="26">
        <v>0.1</v>
      </c>
      <c r="I19" s="26">
        <v>0</v>
      </c>
      <c r="J19" s="26">
        <v>6.3</v>
      </c>
      <c r="K19" s="24">
        <f t="shared" si="3"/>
        <v>6.3999999999999995</v>
      </c>
      <c r="L19" s="26">
        <v>0</v>
      </c>
      <c r="M19" s="26">
        <v>0</v>
      </c>
      <c r="N19" s="26">
        <v>0</v>
      </c>
      <c r="O19" s="24">
        <f t="shared" si="4"/>
        <v>0</v>
      </c>
      <c r="P19" s="26">
        <v>0</v>
      </c>
      <c r="Q19" s="26">
        <v>0</v>
      </c>
      <c r="R19" s="26">
        <v>-1.2</v>
      </c>
      <c r="S19" s="24">
        <f t="shared" si="5"/>
        <v>-1.2</v>
      </c>
      <c r="T19" s="24">
        <f t="shared" si="6"/>
        <v>5.1999999999999993</v>
      </c>
    </row>
    <row r="20" spans="1:20" ht="60" x14ac:dyDescent="0.25">
      <c r="A20" s="19"/>
      <c r="B20" s="6"/>
      <c r="C20" s="3" t="s">
        <v>50</v>
      </c>
      <c r="D20" s="26">
        <v>0</v>
      </c>
      <c r="E20" s="26">
        <v>0.1</v>
      </c>
      <c r="F20" s="26">
        <v>0</v>
      </c>
      <c r="G20" s="24">
        <f t="shared" si="2"/>
        <v>0.1</v>
      </c>
      <c r="H20" s="26">
        <v>0</v>
      </c>
      <c r="I20" s="26">
        <v>0</v>
      </c>
      <c r="J20" s="26">
        <v>0.1</v>
      </c>
      <c r="K20" s="24">
        <f t="shared" si="3"/>
        <v>0.1</v>
      </c>
      <c r="L20" s="26">
        <v>0</v>
      </c>
      <c r="M20" s="26">
        <v>0.1</v>
      </c>
      <c r="N20" s="26">
        <v>0</v>
      </c>
      <c r="O20" s="24">
        <f t="shared" si="4"/>
        <v>0.1</v>
      </c>
      <c r="P20" s="26">
        <v>0</v>
      </c>
      <c r="Q20" s="26">
        <v>0</v>
      </c>
      <c r="R20" s="26">
        <v>0.3</v>
      </c>
      <c r="S20" s="24">
        <f t="shared" si="5"/>
        <v>0.3</v>
      </c>
      <c r="T20" s="24">
        <f t="shared" si="6"/>
        <v>0.60000000000000009</v>
      </c>
    </row>
    <row r="21" spans="1:20" x14ac:dyDescent="0.25">
      <c r="B21" s="4">
        <v>2</v>
      </c>
      <c r="C21" s="1" t="s">
        <v>30</v>
      </c>
      <c r="D21" s="28">
        <f t="shared" ref="D21:T21" si="7">D22+D23+D24+D25+D26+D27+D28</f>
        <v>-143.79999999999998</v>
      </c>
      <c r="E21" s="28">
        <f t="shared" si="7"/>
        <v>-140.1</v>
      </c>
      <c r="F21" s="28">
        <f t="shared" si="7"/>
        <v>-149.1</v>
      </c>
      <c r="G21" s="23">
        <f>SUM(D21:F21)</f>
        <v>-433</v>
      </c>
      <c r="H21" s="28">
        <f t="shared" si="7"/>
        <v>-147.69999999999999</v>
      </c>
      <c r="I21" s="28">
        <f t="shared" si="7"/>
        <v>-150.6</v>
      </c>
      <c r="J21" s="28">
        <f t="shared" si="7"/>
        <v>-149.80000000000001</v>
      </c>
      <c r="K21" s="23">
        <f>SUM(H21:J21)</f>
        <v>-448.09999999999997</v>
      </c>
      <c r="L21" s="28">
        <f t="shared" si="7"/>
        <v>-129.89999999999998</v>
      </c>
      <c r="M21" s="28">
        <f t="shared" si="7"/>
        <v>-138.70000000000002</v>
      </c>
      <c r="N21" s="28">
        <f t="shared" si="7"/>
        <v>-145.80000000000001</v>
      </c>
      <c r="O21" s="23">
        <f>SUM(L21:N21)</f>
        <v>-414.40000000000003</v>
      </c>
      <c r="P21" s="28">
        <f t="shared" si="7"/>
        <v>-155.9</v>
      </c>
      <c r="Q21" s="28">
        <f t="shared" si="7"/>
        <v>-157.30000000000004</v>
      </c>
      <c r="R21" s="28">
        <f t="shared" si="7"/>
        <v>-200.59999999999997</v>
      </c>
      <c r="S21" s="23">
        <f>P21+Q21+R21</f>
        <v>-513.79999999999995</v>
      </c>
      <c r="T21" s="23">
        <f t="shared" si="7"/>
        <v>-1809.3000000000002</v>
      </c>
    </row>
    <row r="22" spans="1:20" x14ac:dyDescent="0.25">
      <c r="B22" s="5"/>
      <c r="C22" s="2" t="s">
        <v>31</v>
      </c>
      <c r="D22" s="26">
        <v>-65.900000000000006</v>
      </c>
      <c r="E22" s="26">
        <v>-65.2</v>
      </c>
      <c r="F22" s="26">
        <v>-68.8</v>
      </c>
      <c r="G22" s="24">
        <f>SUM(D22:F22)</f>
        <v>-199.90000000000003</v>
      </c>
      <c r="H22" s="26">
        <v>-69.099999999999994</v>
      </c>
      <c r="I22" s="26">
        <v>-69.599999999999994</v>
      </c>
      <c r="J22" s="26">
        <v>-74</v>
      </c>
      <c r="K22" s="24">
        <f>SUM(H22:J22)</f>
        <v>-212.7</v>
      </c>
      <c r="L22" s="26">
        <v>-65.5</v>
      </c>
      <c r="M22" s="26">
        <v>-64.7</v>
      </c>
      <c r="N22" s="26">
        <v>-68.3</v>
      </c>
      <c r="O22" s="24">
        <f>SUM(L22:N22)</f>
        <v>-198.5</v>
      </c>
      <c r="P22" s="26">
        <v>-69.900000000000006</v>
      </c>
      <c r="Q22" s="26">
        <v>-72.3</v>
      </c>
      <c r="R22" s="26">
        <v>-89.2</v>
      </c>
      <c r="S22" s="24">
        <f>P22+Q22+R22</f>
        <v>-231.39999999999998</v>
      </c>
      <c r="T22" s="24">
        <f>G22+K22+O22+S22</f>
        <v>-842.5</v>
      </c>
    </row>
    <row r="23" spans="1:20" x14ac:dyDescent="0.25">
      <c r="B23" s="5"/>
      <c r="C23" s="2" t="s">
        <v>32</v>
      </c>
      <c r="D23" s="26">
        <v>-45.5</v>
      </c>
      <c r="E23" s="26">
        <v>-40.299999999999997</v>
      </c>
      <c r="F23" s="26">
        <v>-44.4</v>
      </c>
      <c r="G23" s="24">
        <f t="shared" ref="G23:G28" si="8">SUM(D23:F23)</f>
        <v>-130.19999999999999</v>
      </c>
      <c r="H23" s="26">
        <v>-43.5</v>
      </c>
      <c r="I23" s="26">
        <v>-44.4</v>
      </c>
      <c r="J23" s="26">
        <v>-36.799999999999997</v>
      </c>
      <c r="K23" s="24">
        <f t="shared" ref="K23:K28" si="9">SUM(H23:J23)</f>
        <v>-124.7</v>
      </c>
      <c r="L23" s="26">
        <v>-31.7</v>
      </c>
      <c r="M23" s="26">
        <v>-35.1</v>
      </c>
      <c r="N23" s="26">
        <v>-41.8</v>
      </c>
      <c r="O23" s="24">
        <f t="shared" ref="O23:O28" si="10">SUM(L23:N23)</f>
        <v>-108.6</v>
      </c>
      <c r="P23" s="26">
        <v>-45.4</v>
      </c>
      <c r="Q23" s="26">
        <v>-46</v>
      </c>
      <c r="R23" s="26">
        <v>-58.9</v>
      </c>
      <c r="S23" s="24">
        <f t="shared" ref="S23:S28" si="11">P23+Q23+R23</f>
        <v>-150.30000000000001</v>
      </c>
      <c r="T23" s="24">
        <f t="shared" ref="T23:T28" si="12">G23+K23+O23+S23</f>
        <v>-513.79999999999995</v>
      </c>
    </row>
    <row r="24" spans="1:20" x14ac:dyDescent="0.25">
      <c r="B24" s="5"/>
      <c r="C24" s="2" t="s">
        <v>39</v>
      </c>
      <c r="D24" s="26">
        <v>-4.8</v>
      </c>
      <c r="E24" s="26">
        <v>-4.9000000000000004</v>
      </c>
      <c r="F24" s="26">
        <v>-4.8</v>
      </c>
      <c r="G24" s="24">
        <f t="shared" si="8"/>
        <v>-14.5</v>
      </c>
      <c r="H24" s="26">
        <v>-4.7</v>
      </c>
      <c r="I24" s="26">
        <v>-4.5</v>
      </c>
      <c r="J24" s="26">
        <v>-4.5999999999999996</v>
      </c>
      <c r="K24" s="24">
        <f t="shared" si="9"/>
        <v>-13.799999999999999</v>
      </c>
      <c r="L24" s="26">
        <v>-3.6</v>
      </c>
      <c r="M24" s="26">
        <v>-3.6</v>
      </c>
      <c r="N24" s="26">
        <v>-4.7</v>
      </c>
      <c r="O24" s="24">
        <f t="shared" si="10"/>
        <v>-11.9</v>
      </c>
      <c r="P24" s="26">
        <v>-5</v>
      </c>
      <c r="Q24" s="26">
        <v>-4.5</v>
      </c>
      <c r="R24" s="26">
        <v>-5.2</v>
      </c>
      <c r="S24" s="24">
        <f t="shared" si="11"/>
        <v>-14.7</v>
      </c>
      <c r="T24" s="24">
        <f t="shared" si="12"/>
        <v>-54.899999999999991</v>
      </c>
    </row>
    <row r="25" spans="1:20" x14ac:dyDescent="0.25">
      <c r="B25" s="5"/>
      <c r="C25" s="2" t="s">
        <v>33</v>
      </c>
      <c r="D25" s="26">
        <v>-4</v>
      </c>
      <c r="E25" s="26">
        <v>-6.3</v>
      </c>
      <c r="F25" s="26">
        <v>-6.9</v>
      </c>
      <c r="G25" s="24">
        <f t="shared" si="8"/>
        <v>-17.200000000000003</v>
      </c>
      <c r="H25" s="26">
        <v>-5.7</v>
      </c>
      <c r="I25" s="26">
        <v>-6.5</v>
      </c>
      <c r="J25" s="26">
        <v>-6.8</v>
      </c>
      <c r="K25" s="24">
        <f t="shared" si="9"/>
        <v>-19</v>
      </c>
      <c r="L25" s="26">
        <v>-4.8</v>
      </c>
      <c r="M25" s="26">
        <v>-8.6999999999999993</v>
      </c>
      <c r="N25" s="26">
        <v>-4.0999999999999996</v>
      </c>
      <c r="O25" s="24">
        <f t="shared" si="10"/>
        <v>-17.600000000000001</v>
      </c>
      <c r="P25" s="26">
        <v>-6.5</v>
      </c>
      <c r="Q25" s="26">
        <v>-6.5</v>
      </c>
      <c r="R25" s="38">
        <v>-8.1</v>
      </c>
      <c r="S25" s="24">
        <f t="shared" si="11"/>
        <v>-21.1</v>
      </c>
      <c r="T25" s="24">
        <f t="shared" si="12"/>
        <v>-74.900000000000006</v>
      </c>
    </row>
    <row r="26" spans="1:20" x14ac:dyDescent="0.25">
      <c r="B26" s="5"/>
      <c r="C26" s="2" t="s">
        <v>34</v>
      </c>
      <c r="D26" s="26">
        <v>-7.5</v>
      </c>
      <c r="E26" s="26">
        <v>-6.8</v>
      </c>
      <c r="F26" s="26">
        <v>-7.6</v>
      </c>
      <c r="G26" s="24">
        <f t="shared" si="8"/>
        <v>-21.9</v>
      </c>
      <c r="H26" s="26">
        <v>-7.9</v>
      </c>
      <c r="I26" s="26">
        <v>-8.1</v>
      </c>
      <c r="J26" s="26">
        <v>-7.3</v>
      </c>
      <c r="K26" s="24">
        <f t="shared" si="9"/>
        <v>-23.3</v>
      </c>
      <c r="L26" s="26">
        <v>-8.1</v>
      </c>
      <c r="M26" s="26">
        <v>-9</v>
      </c>
      <c r="N26" s="26">
        <v>-10.1</v>
      </c>
      <c r="O26" s="24">
        <f t="shared" si="10"/>
        <v>-27.200000000000003</v>
      </c>
      <c r="P26" s="26">
        <v>-10.199999999999999</v>
      </c>
      <c r="Q26" s="26">
        <v>-9.9</v>
      </c>
      <c r="R26" s="26">
        <v>-14.4</v>
      </c>
      <c r="S26" s="24">
        <f t="shared" si="11"/>
        <v>-34.5</v>
      </c>
      <c r="T26" s="24">
        <f t="shared" si="12"/>
        <v>-106.9</v>
      </c>
    </row>
    <row r="27" spans="1:20" x14ac:dyDescent="0.25">
      <c r="B27" s="5"/>
      <c r="C27" s="10" t="s">
        <v>35</v>
      </c>
      <c r="D27" s="26">
        <v>-15</v>
      </c>
      <c r="E27" s="26">
        <v>-15.4</v>
      </c>
      <c r="F27" s="26">
        <v>-15.2</v>
      </c>
      <c r="G27" s="24">
        <f t="shared" si="8"/>
        <v>-45.599999999999994</v>
      </c>
      <c r="H27" s="26">
        <v>-15.6</v>
      </c>
      <c r="I27" s="26">
        <v>-16.2</v>
      </c>
      <c r="J27" s="26">
        <v>-18.8</v>
      </c>
      <c r="K27" s="24">
        <f t="shared" si="9"/>
        <v>-50.599999999999994</v>
      </c>
      <c r="L27" s="26">
        <v>-15.1</v>
      </c>
      <c r="M27" s="26">
        <v>-16.3</v>
      </c>
      <c r="N27" s="26">
        <v>-15.5</v>
      </c>
      <c r="O27" s="24">
        <f t="shared" si="10"/>
        <v>-46.9</v>
      </c>
      <c r="P27" s="26">
        <v>-17.8</v>
      </c>
      <c r="Q27" s="26">
        <v>-16.8</v>
      </c>
      <c r="R27" s="26">
        <v>-22.7</v>
      </c>
      <c r="S27" s="24">
        <f t="shared" si="11"/>
        <v>-57.3</v>
      </c>
      <c r="T27" s="24">
        <f t="shared" si="12"/>
        <v>-200.39999999999998</v>
      </c>
    </row>
    <row r="28" spans="1:20" ht="30" x14ac:dyDescent="0.25">
      <c r="B28" s="6"/>
      <c r="C28" s="18" t="s">
        <v>51</v>
      </c>
      <c r="D28" s="26">
        <v>-1.1000000000000001</v>
      </c>
      <c r="E28" s="26">
        <v>-1.2</v>
      </c>
      <c r="F28" s="26">
        <v>-1.4</v>
      </c>
      <c r="G28" s="24">
        <f t="shared" si="8"/>
        <v>-3.6999999999999997</v>
      </c>
      <c r="H28" s="26">
        <v>-1.2</v>
      </c>
      <c r="I28" s="26">
        <v>-1.3</v>
      </c>
      <c r="J28" s="26">
        <v>-1.5</v>
      </c>
      <c r="K28" s="24">
        <f t="shared" si="9"/>
        <v>-4</v>
      </c>
      <c r="L28" s="26">
        <v>-1.1000000000000001</v>
      </c>
      <c r="M28" s="26">
        <v>-1.3</v>
      </c>
      <c r="N28" s="26">
        <v>-1.3</v>
      </c>
      <c r="O28" s="24">
        <f t="shared" si="10"/>
        <v>-3.7</v>
      </c>
      <c r="P28" s="26">
        <v>-1.1000000000000001</v>
      </c>
      <c r="Q28" s="26">
        <v>-1.3</v>
      </c>
      <c r="R28" s="26">
        <v>-2.1</v>
      </c>
      <c r="S28" s="24">
        <f t="shared" si="11"/>
        <v>-4.5</v>
      </c>
      <c r="T28" s="24">
        <f t="shared" si="12"/>
        <v>-15.899999999999999</v>
      </c>
    </row>
    <row r="30" spans="1:20" x14ac:dyDescent="0.25">
      <c r="C30" t="s">
        <v>16</v>
      </c>
    </row>
    <row r="31" spans="1:20" x14ac:dyDescent="0.25">
      <c r="C31" t="s">
        <v>15</v>
      </c>
    </row>
    <row r="33" spans="3:3" x14ac:dyDescent="0.25">
      <c r="C33" t="s">
        <v>55</v>
      </c>
    </row>
    <row r="34" spans="3:3" x14ac:dyDescent="0.25">
      <c r="C34" t="s">
        <v>20</v>
      </c>
    </row>
    <row r="35" spans="3:3" x14ac:dyDescent="0.25">
      <c r="C35" t="s">
        <v>21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8"/>
  <sheetViews>
    <sheetView zoomScale="77" zoomScaleNormal="77" workbookViewId="0">
      <selection activeCell="N34" sqref="N34"/>
    </sheetView>
  </sheetViews>
  <sheetFormatPr defaultRowHeight="15" x14ac:dyDescent="0.25"/>
  <cols>
    <col min="1" max="1" width="3.28515625" customWidth="1"/>
    <col min="2" max="2" width="7.42578125" customWidth="1"/>
    <col min="3" max="3" width="43.5703125" customWidth="1"/>
    <col min="4" max="5" width="14.5703125" customWidth="1"/>
    <col min="6" max="6" width="12.5703125" customWidth="1"/>
    <col min="7" max="7" width="10.140625" customWidth="1"/>
    <col min="8" max="12" width="11.42578125" customWidth="1"/>
    <col min="13" max="13" width="13.140625" customWidth="1"/>
    <col min="14" max="14" width="16.7109375" customWidth="1"/>
    <col min="15" max="15" width="11.42578125" customWidth="1"/>
    <col min="16" max="16" width="15.140625" customWidth="1"/>
    <col min="17" max="17" width="16.140625" customWidth="1"/>
    <col min="18" max="18" width="16.5703125" customWidth="1"/>
    <col min="19" max="19" width="10.85546875" customWidth="1"/>
    <col min="20" max="20" width="12.5703125" customWidth="1"/>
  </cols>
  <sheetData>
    <row r="2" spans="1:20" ht="15.75" x14ac:dyDescent="0.25">
      <c r="C2" s="13" t="s">
        <v>8</v>
      </c>
    </row>
    <row r="3" spans="1:20" ht="15.75" x14ac:dyDescent="0.25">
      <c r="C3" s="13" t="s">
        <v>9</v>
      </c>
    </row>
    <row r="5" spans="1:20" x14ac:dyDescent="0.25">
      <c r="C5" t="s">
        <v>36</v>
      </c>
      <c r="D5" s="30">
        <v>42034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</row>
    <row r="6" spans="1:20" x14ac:dyDescent="0.25">
      <c r="C6" t="s">
        <v>70</v>
      </c>
      <c r="D6" s="34">
        <v>42181</v>
      </c>
    </row>
    <row r="7" spans="1:20" x14ac:dyDescent="0.25">
      <c r="F7" s="7"/>
      <c r="G7" s="7"/>
      <c r="H7" s="7"/>
      <c r="J7" s="7"/>
      <c r="M7" s="7"/>
      <c r="N7" s="7"/>
      <c r="P7" s="7"/>
      <c r="Q7" s="7"/>
      <c r="R7" s="7"/>
    </row>
    <row r="8" spans="1:20" x14ac:dyDescent="0.25">
      <c r="C8" t="s">
        <v>23</v>
      </c>
      <c r="N8" s="7"/>
      <c r="O8" s="7"/>
      <c r="T8" s="7"/>
    </row>
    <row r="9" spans="1:20" ht="29.25" customHeight="1" x14ac:dyDescent="0.25">
      <c r="B9" s="12"/>
      <c r="C9" s="15" t="s">
        <v>43</v>
      </c>
      <c r="D9" s="15" t="s">
        <v>2</v>
      </c>
      <c r="E9" s="20" t="s">
        <v>54</v>
      </c>
      <c r="F9" s="20" t="s">
        <v>56</v>
      </c>
      <c r="G9" s="20" t="s">
        <v>57</v>
      </c>
      <c r="H9" s="20" t="s">
        <v>58</v>
      </c>
      <c r="I9" s="20" t="s">
        <v>59</v>
      </c>
      <c r="J9" s="20" t="s">
        <v>60</v>
      </c>
      <c r="K9" s="20" t="s">
        <v>61</v>
      </c>
      <c r="L9" s="20" t="s">
        <v>62</v>
      </c>
      <c r="M9" s="20" t="s">
        <v>64</v>
      </c>
      <c r="N9" s="20" t="s">
        <v>65</v>
      </c>
      <c r="O9" s="20" t="s">
        <v>63</v>
      </c>
      <c r="P9" s="20" t="s">
        <v>67</v>
      </c>
      <c r="Q9" s="20" t="s">
        <v>68</v>
      </c>
      <c r="R9" s="20" t="s">
        <v>69</v>
      </c>
      <c r="S9" s="20" t="s">
        <v>66</v>
      </c>
      <c r="T9" s="15" t="s">
        <v>1</v>
      </c>
    </row>
    <row r="10" spans="1:20" x14ac:dyDescent="0.25">
      <c r="B10" s="1" t="s">
        <v>0</v>
      </c>
      <c r="C10" s="1" t="s">
        <v>42</v>
      </c>
      <c r="D10" s="28">
        <f t="shared" ref="D10:T10" si="0">D11+D25</f>
        <v>-50.899999999999977</v>
      </c>
      <c r="E10" s="28">
        <f t="shared" si="0"/>
        <v>-76.399999999999807</v>
      </c>
      <c r="F10" s="28">
        <f t="shared" si="0"/>
        <v>47.800000000000182</v>
      </c>
      <c r="G10" s="23">
        <f t="shared" si="0"/>
        <v>-79.5</v>
      </c>
      <c r="H10" s="14">
        <f t="shared" si="0"/>
        <v>-3.8000000000000682</v>
      </c>
      <c r="I10" s="14">
        <f t="shared" si="0"/>
        <v>24.199999999999932</v>
      </c>
      <c r="J10" s="14">
        <f t="shared" si="0"/>
        <v>166.39999999999998</v>
      </c>
      <c r="K10" s="23">
        <f t="shared" si="0"/>
        <v>186.7999999999995</v>
      </c>
      <c r="L10" s="14">
        <f t="shared" si="0"/>
        <v>31.700000000000045</v>
      </c>
      <c r="M10" s="14">
        <f t="shared" si="0"/>
        <v>13.699999999999932</v>
      </c>
      <c r="N10" s="14">
        <f t="shared" si="0"/>
        <v>78.399999999999977</v>
      </c>
      <c r="O10" s="23">
        <f t="shared" si="0"/>
        <v>123.79999999999995</v>
      </c>
      <c r="P10" s="14">
        <f t="shared" si="0"/>
        <v>-8.8999999999999773</v>
      </c>
      <c r="Q10" s="14">
        <f t="shared" si="0"/>
        <v>106.10000000000002</v>
      </c>
      <c r="R10" s="14">
        <f t="shared" si="0"/>
        <v>-116.89999999999964</v>
      </c>
      <c r="S10" s="23">
        <f t="shared" si="0"/>
        <v>-19.699999999999363</v>
      </c>
      <c r="T10" s="23">
        <f t="shared" si="0"/>
        <v>211.39999999999964</v>
      </c>
    </row>
    <row r="11" spans="1:20" x14ac:dyDescent="0.25">
      <c r="B11" s="4">
        <v>1</v>
      </c>
      <c r="C11" s="1" t="s">
        <v>24</v>
      </c>
      <c r="D11" s="28">
        <f>D12+D17+D18+D19+D20+D21+D22+D23+D24</f>
        <v>568.20000000000005</v>
      </c>
      <c r="E11" s="28">
        <f>E12+E17+E18+E19+E20+E21+E22+E23+E24</f>
        <v>505.40000000000015</v>
      </c>
      <c r="F11" s="28">
        <f>F12+F17+F18+F19+F20+F21+F22+F23+F24</f>
        <v>622.30000000000007</v>
      </c>
      <c r="G11" s="23">
        <f>SUM(D11:F11)</f>
        <v>1695.9</v>
      </c>
      <c r="H11" s="14">
        <f>H12+H17+H18+H19+H20+H21+H22+H23+H24</f>
        <v>572.9</v>
      </c>
      <c r="I11" s="14">
        <f>I12+I17+I18+I19+I20+I21+I22+I23+I24</f>
        <v>598.39999999999986</v>
      </c>
      <c r="J11" s="14">
        <f>J12+J17+J18+J19+J20+J21+J22+J23+J24</f>
        <v>761.2</v>
      </c>
      <c r="K11" s="23">
        <f>SUM(H11:J11)</f>
        <v>1932.4999999999998</v>
      </c>
      <c r="L11" s="14">
        <f>L12+L17+L18+L19+L20+L21+L22+L23+L24</f>
        <v>556.30000000000007</v>
      </c>
      <c r="M11" s="14">
        <f>M12+M17+M18+M19+M20+M21+M22+M23+M24</f>
        <v>543.29999999999995</v>
      </c>
      <c r="N11" s="14">
        <f>N12+N17+N18+N19+N20+N21+N22+N23+N24</f>
        <v>640.4</v>
      </c>
      <c r="O11" s="23">
        <f>SUM(L11:N11)</f>
        <v>1740</v>
      </c>
      <c r="P11" s="14">
        <f>P12+P17+P18+P19+P20+P21+P22+P23+P24</f>
        <v>585.20000000000005</v>
      </c>
      <c r="Q11" s="14">
        <f>Q12+Q17+Q18+Q19+Q20+Q21+Q22+Q23+Q24</f>
        <v>706.5</v>
      </c>
      <c r="R11" s="14">
        <f>R12+R17+R18+R19+R20+R21+R22+R23+R24</f>
        <v>885.9000000000002</v>
      </c>
      <c r="S11" s="23">
        <f>P11+Q11+R11</f>
        <v>2177.6000000000004</v>
      </c>
      <c r="T11" s="23">
        <f>G11+K11+O11+S11</f>
        <v>7546</v>
      </c>
    </row>
    <row r="12" spans="1:20" x14ac:dyDescent="0.25">
      <c r="B12" s="5"/>
      <c r="C12" s="2" t="s">
        <v>38</v>
      </c>
      <c r="D12" s="26">
        <f>D13+D14+D15+D16</f>
        <v>306.09999999999997</v>
      </c>
      <c r="E12" s="26">
        <f>E13+E14+E15+E16</f>
        <v>259.70000000000005</v>
      </c>
      <c r="F12" s="26">
        <f>F13+F14+F15+F16</f>
        <v>337.59999999999997</v>
      </c>
      <c r="G12" s="24">
        <f>SUM(D12:F12)</f>
        <v>903.39999999999986</v>
      </c>
      <c r="H12" s="26">
        <f>H13+H14+H15+H16</f>
        <v>331.40000000000003</v>
      </c>
      <c r="I12" s="26">
        <f>I13+I14+I15+I16</f>
        <v>337.09999999999997</v>
      </c>
      <c r="J12" s="26">
        <f>J13+J14+J15+J16</f>
        <v>394.40000000000003</v>
      </c>
      <c r="K12" s="24">
        <f>SUM(H12:J12)</f>
        <v>1062.9000000000001</v>
      </c>
      <c r="L12" s="9">
        <f>L13+L14+L15+L16</f>
        <v>319.3</v>
      </c>
      <c r="M12" s="9">
        <f>M13+M14+M15+M16</f>
        <v>304.29999999999995</v>
      </c>
      <c r="N12" s="9">
        <f>N13+N14+N15+N16</f>
        <v>334.4</v>
      </c>
      <c r="O12" s="24">
        <f>SUM(L12:N12)</f>
        <v>957.99999999999989</v>
      </c>
      <c r="P12" s="26">
        <f>P13+P14+P15+P16</f>
        <v>318.7</v>
      </c>
      <c r="Q12" s="26">
        <f>Q13+Q14+Q15+Q16</f>
        <v>352.49999999999994</v>
      </c>
      <c r="R12" s="9">
        <f>R13+R14+R15+R16</f>
        <v>300.20000000000005</v>
      </c>
      <c r="S12" s="24">
        <f>P12+Q12+R12</f>
        <v>971.4</v>
      </c>
      <c r="T12" s="24">
        <f>G12+K12+O12+S12</f>
        <v>3895.7</v>
      </c>
    </row>
    <row r="13" spans="1:20" x14ac:dyDescent="0.25">
      <c r="A13" s="7"/>
      <c r="B13" s="5"/>
      <c r="C13" s="8" t="s">
        <v>44</v>
      </c>
      <c r="D13" s="26">
        <v>125.9</v>
      </c>
      <c r="E13" s="26">
        <v>107.2</v>
      </c>
      <c r="F13" s="26">
        <v>122.7</v>
      </c>
      <c r="G13" s="24">
        <f>SUM(D13:F13)</f>
        <v>355.8</v>
      </c>
      <c r="H13" s="26">
        <v>131.5</v>
      </c>
      <c r="I13" s="26">
        <v>133.4</v>
      </c>
      <c r="J13" s="26">
        <v>187.9</v>
      </c>
      <c r="K13" s="24">
        <f t="shared" ref="K13:K24" si="1">SUM(H13:J13)</f>
        <v>452.79999999999995</v>
      </c>
      <c r="L13" s="26">
        <v>102.2</v>
      </c>
      <c r="M13" s="26">
        <v>103.3</v>
      </c>
      <c r="N13" s="26">
        <v>144.6</v>
      </c>
      <c r="O13" s="24">
        <f>SUM(L13:N13)</f>
        <v>350.1</v>
      </c>
      <c r="P13" s="26">
        <v>98.4</v>
      </c>
      <c r="Q13" s="26">
        <v>149.69999999999999</v>
      </c>
      <c r="R13" s="26">
        <v>63.5</v>
      </c>
      <c r="S13" s="24">
        <f>P13+Q13+R13</f>
        <v>311.60000000000002</v>
      </c>
      <c r="T13" s="24">
        <f t="shared" ref="T13:T24" si="2">G13+K13+O13+S13</f>
        <v>1470.2999999999997</v>
      </c>
    </row>
    <row r="14" spans="1:20" x14ac:dyDescent="0.25">
      <c r="A14" s="7"/>
      <c r="B14" s="5"/>
      <c r="C14" s="8" t="s">
        <v>45</v>
      </c>
      <c r="D14" s="26">
        <v>123.5</v>
      </c>
      <c r="E14" s="26">
        <v>97.1</v>
      </c>
      <c r="F14" s="26">
        <v>118</v>
      </c>
      <c r="G14" s="24">
        <f t="shared" ref="G14:G24" si="3">SUM(D14:F14)</f>
        <v>338.6</v>
      </c>
      <c r="H14" s="26">
        <v>122</v>
      </c>
      <c r="I14" s="26">
        <v>126</v>
      </c>
      <c r="J14" s="26">
        <v>124.4</v>
      </c>
      <c r="K14" s="24">
        <f t="shared" si="1"/>
        <v>372.4</v>
      </c>
      <c r="L14" s="26">
        <v>127.6</v>
      </c>
      <c r="M14" s="26">
        <v>124.1</v>
      </c>
      <c r="N14" s="26">
        <v>111.4</v>
      </c>
      <c r="O14" s="24">
        <f t="shared" ref="O14:O24" si="4">SUM(L14:N14)</f>
        <v>363.1</v>
      </c>
      <c r="P14" s="26">
        <v>122.7</v>
      </c>
      <c r="Q14" s="26">
        <v>125.2</v>
      </c>
      <c r="R14" s="26">
        <v>133.80000000000001</v>
      </c>
      <c r="S14" s="24">
        <f t="shared" ref="S14:S24" si="5">P14+Q14+R14</f>
        <v>381.70000000000005</v>
      </c>
      <c r="T14" s="24">
        <f t="shared" si="2"/>
        <v>1455.8</v>
      </c>
    </row>
    <row r="15" spans="1:20" x14ac:dyDescent="0.25">
      <c r="A15" s="7"/>
      <c r="B15" s="5"/>
      <c r="C15" s="11" t="s">
        <v>46</v>
      </c>
      <c r="D15" s="26">
        <v>48.5</v>
      </c>
      <c r="E15" s="26">
        <v>50.4</v>
      </c>
      <c r="F15" s="26">
        <v>63.4</v>
      </c>
      <c r="G15" s="24">
        <f t="shared" si="3"/>
        <v>162.30000000000001</v>
      </c>
      <c r="H15" s="26">
        <v>71.099999999999994</v>
      </c>
      <c r="I15" s="26">
        <v>72.400000000000006</v>
      </c>
      <c r="J15" s="26">
        <v>75</v>
      </c>
      <c r="K15" s="24">
        <f t="shared" si="1"/>
        <v>218.5</v>
      </c>
      <c r="L15" s="26">
        <v>80.3</v>
      </c>
      <c r="M15" s="26">
        <v>70.900000000000006</v>
      </c>
      <c r="N15" s="26">
        <v>69.900000000000006</v>
      </c>
      <c r="O15" s="24">
        <f t="shared" si="4"/>
        <v>221.1</v>
      </c>
      <c r="P15" s="26">
        <v>71.400000000000006</v>
      </c>
      <c r="Q15" s="26">
        <v>72.2</v>
      </c>
      <c r="R15" s="26">
        <v>101.3</v>
      </c>
      <c r="S15" s="24">
        <f t="shared" si="5"/>
        <v>244.90000000000003</v>
      </c>
      <c r="T15" s="24">
        <f t="shared" si="2"/>
        <v>846.8</v>
      </c>
    </row>
    <row r="16" spans="1:20" x14ac:dyDescent="0.25">
      <c r="A16" s="7"/>
      <c r="B16" s="5"/>
      <c r="C16" s="8" t="s">
        <v>47</v>
      </c>
      <c r="D16" s="26">
        <v>8.1999999999999993</v>
      </c>
      <c r="E16" s="26">
        <v>5</v>
      </c>
      <c r="F16" s="26">
        <v>33.5</v>
      </c>
      <c r="G16" s="24">
        <f t="shared" si="3"/>
        <v>46.7</v>
      </c>
      <c r="H16" s="26">
        <v>6.8</v>
      </c>
      <c r="I16" s="26">
        <v>5.3</v>
      </c>
      <c r="J16" s="26">
        <v>7.1</v>
      </c>
      <c r="K16" s="24">
        <f t="shared" si="1"/>
        <v>19.2</v>
      </c>
      <c r="L16" s="26">
        <v>9.1999999999999993</v>
      </c>
      <c r="M16" s="26">
        <v>6</v>
      </c>
      <c r="N16" s="26">
        <v>8.5</v>
      </c>
      <c r="O16" s="24">
        <f t="shared" si="4"/>
        <v>23.7</v>
      </c>
      <c r="P16" s="26">
        <v>26.2</v>
      </c>
      <c r="Q16" s="26">
        <v>5.4</v>
      </c>
      <c r="R16" s="26">
        <v>1.6</v>
      </c>
      <c r="S16" s="24">
        <f t="shared" si="5"/>
        <v>33.200000000000003</v>
      </c>
      <c r="T16" s="24">
        <f t="shared" si="2"/>
        <v>122.80000000000001</v>
      </c>
    </row>
    <row r="17" spans="1:20" x14ac:dyDescent="0.25">
      <c r="A17" s="7"/>
      <c r="B17" s="5"/>
      <c r="C17" s="21" t="s">
        <v>48</v>
      </c>
      <c r="D17" s="26">
        <v>193.5</v>
      </c>
      <c r="E17" s="26">
        <v>198.4</v>
      </c>
      <c r="F17" s="26">
        <v>201.6</v>
      </c>
      <c r="G17" s="24">
        <f t="shared" si="3"/>
        <v>593.5</v>
      </c>
      <c r="H17" s="26">
        <v>209.6</v>
      </c>
      <c r="I17" s="26">
        <v>208.7</v>
      </c>
      <c r="J17" s="26">
        <v>236.3</v>
      </c>
      <c r="K17" s="24">
        <f t="shared" si="1"/>
        <v>654.59999999999991</v>
      </c>
      <c r="L17" s="26">
        <v>217.1</v>
      </c>
      <c r="M17" s="26">
        <v>194.7</v>
      </c>
      <c r="N17" s="26">
        <v>205</v>
      </c>
      <c r="O17" s="24">
        <f t="shared" si="4"/>
        <v>616.79999999999995</v>
      </c>
      <c r="P17" s="26">
        <v>211.3</v>
      </c>
      <c r="Q17" s="26">
        <v>215.5</v>
      </c>
      <c r="R17" s="26">
        <v>246.2</v>
      </c>
      <c r="S17" s="24">
        <f t="shared" si="5"/>
        <v>673</v>
      </c>
      <c r="T17" s="24">
        <f t="shared" si="2"/>
        <v>2537.8999999999996</v>
      </c>
    </row>
    <row r="18" spans="1:20" x14ac:dyDescent="0.25">
      <c r="A18" s="7"/>
      <c r="B18" s="5"/>
      <c r="C18" s="3" t="s">
        <v>25</v>
      </c>
      <c r="D18" s="26">
        <v>41.9</v>
      </c>
      <c r="E18" s="26">
        <v>37</v>
      </c>
      <c r="F18" s="26">
        <v>37.200000000000003</v>
      </c>
      <c r="G18" s="24">
        <f t="shared" si="3"/>
        <v>116.10000000000001</v>
      </c>
      <c r="H18" s="26">
        <v>34.5</v>
      </c>
      <c r="I18" s="26">
        <v>36.700000000000003</v>
      </c>
      <c r="J18" s="26">
        <v>30.6</v>
      </c>
      <c r="K18" s="24">
        <f t="shared" si="1"/>
        <v>101.80000000000001</v>
      </c>
      <c r="L18" s="26">
        <v>29</v>
      </c>
      <c r="M18" s="26">
        <v>28.7</v>
      </c>
      <c r="N18" s="26">
        <v>38.4</v>
      </c>
      <c r="O18" s="24">
        <f t="shared" si="4"/>
        <v>96.1</v>
      </c>
      <c r="P18" s="26">
        <v>37.200000000000003</v>
      </c>
      <c r="Q18" s="26">
        <v>33.299999999999997</v>
      </c>
      <c r="R18" s="26">
        <v>59.7</v>
      </c>
      <c r="S18" s="24">
        <f t="shared" si="5"/>
        <v>130.19999999999999</v>
      </c>
      <c r="T18" s="24">
        <f t="shared" si="2"/>
        <v>444.2</v>
      </c>
    </row>
    <row r="19" spans="1:20" x14ac:dyDescent="0.25">
      <c r="A19" s="7"/>
      <c r="B19" s="5"/>
      <c r="C19" s="3" t="s">
        <v>26</v>
      </c>
      <c r="D19" s="26">
        <v>58.7</v>
      </c>
      <c r="E19" s="26">
        <v>36.200000000000003</v>
      </c>
      <c r="F19" s="26">
        <v>48.7</v>
      </c>
      <c r="G19" s="24">
        <f t="shared" si="3"/>
        <v>143.60000000000002</v>
      </c>
      <c r="H19" s="26">
        <v>22.9</v>
      </c>
      <c r="I19" s="26">
        <v>32.299999999999997</v>
      </c>
      <c r="J19" s="26">
        <v>53.8</v>
      </c>
      <c r="K19" s="24">
        <f t="shared" si="1"/>
        <v>109</v>
      </c>
      <c r="L19" s="26">
        <v>18.100000000000001</v>
      </c>
      <c r="M19" s="26">
        <v>43.2</v>
      </c>
      <c r="N19" s="26">
        <v>56.2</v>
      </c>
      <c r="O19" s="24">
        <f t="shared" si="4"/>
        <v>117.5</v>
      </c>
      <c r="P19" s="26">
        <v>41.4</v>
      </c>
      <c r="Q19" s="26">
        <v>37.700000000000003</v>
      </c>
      <c r="R19" s="26">
        <v>226.2</v>
      </c>
      <c r="S19" s="24">
        <f t="shared" si="5"/>
        <v>305.29999999999995</v>
      </c>
      <c r="T19" s="24">
        <f t="shared" si="2"/>
        <v>675.4</v>
      </c>
    </row>
    <row r="20" spans="1:20" x14ac:dyDescent="0.25">
      <c r="A20" s="7"/>
      <c r="B20" s="5"/>
      <c r="C20" s="3" t="s">
        <v>27</v>
      </c>
      <c r="D20" s="26">
        <v>7.8</v>
      </c>
      <c r="E20" s="26">
        <v>6.2</v>
      </c>
      <c r="F20" s="26">
        <v>30.4</v>
      </c>
      <c r="G20" s="24">
        <f t="shared" si="3"/>
        <v>44.4</v>
      </c>
      <c r="H20" s="26">
        <v>9.6</v>
      </c>
      <c r="I20" s="26">
        <v>6.9</v>
      </c>
      <c r="J20" s="26">
        <v>31.1</v>
      </c>
      <c r="K20" s="24">
        <f t="shared" si="1"/>
        <v>47.6</v>
      </c>
      <c r="L20" s="26">
        <v>7.2</v>
      </c>
      <c r="M20" s="26">
        <v>4.8</v>
      </c>
      <c r="N20" s="26">
        <v>31.3</v>
      </c>
      <c r="O20" s="24">
        <f t="shared" si="4"/>
        <v>43.3</v>
      </c>
      <c r="P20" s="26">
        <v>8.9</v>
      </c>
      <c r="Q20" s="26">
        <v>7.8</v>
      </c>
      <c r="R20" s="26">
        <v>62.1</v>
      </c>
      <c r="S20" s="24">
        <f t="shared" si="5"/>
        <v>78.8</v>
      </c>
      <c r="T20" s="24">
        <f t="shared" si="2"/>
        <v>214.10000000000002</v>
      </c>
    </row>
    <row r="21" spans="1:20" ht="45" x14ac:dyDescent="0.25">
      <c r="A21" s="7"/>
      <c r="B21" s="5"/>
      <c r="C21" s="3" t="s">
        <v>49</v>
      </c>
      <c r="D21" s="26">
        <v>-12.3</v>
      </c>
      <c r="E21" s="26">
        <v>-3.3</v>
      </c>
      <c r="F21" s="26">
        <v>-4.3</v>
      </c>
      <c r="G21" s="24">
        <f t="shared" si="3"/>
        <v>-19.900000000000002</v>
      </c>
      <c r="H21" s="26">
        <v>-6.4</v>
      </c>
      <c r="I21" s="26">
        <v>-8.6</v>
      </c>
      <c r="J21" s="26">
        <v>-1.7</v>
      </c>
      <c r="K21" s="24">
        <f t="shared" si="1"/>
        <v>-16.7</v>
      </c>
      <c r="L21" s="26">
        <v>-2.4</v>
      </c>
      <c r="M21" s="26">
        <v>-4.8</v>
      </c>
      <c r="N21" s="26">
        <v>4</v>
      </c>
      <c r="O21" s="24">
        <f t="shared" si="4"/>
        <v>-3.1999999999999993</v>
      </c>
      <c r="P21" s="26">
        <v>-1.3</v>
      </c>
      <c r="Q21" s="26">
        <v>-4.0999999999999996</v>
      </c>
      <c r="R21" s="26">
        <v>-11</v>
      </c>
      <c r="S21" s="24">
        <f t="shared" si="5"/>
        <v>-16.399999999999999</v>
      </c>
      <c r="T21" s="24">
        <f t="shared" si="2"/>
        <v>-56.199999999999996</v>
      </c>
    </row>
    <row r="22" spans="1:20" ht="29.25" customHeight="1" x14ac:dyDescent="0.25">
      <c r="B22" s="5"/>
      <c r="C22" s="3" t="s">
        <v>28</v>
      </c>
      <c r="D22" s="26">
        <v>-28.5</v>
      </c>
      <c r="E22" s="26">
        <v>-29.3</v>
      </c>
      <c r="F22" s="26">
        <v>-29.9</v>
      </c>
      <c r="G22" s="24">
        <f t="shared" si="3"/>
        <v>-87.699999999999989</v>
      </c>
      <c r="H22" s="26">
        <v>-29.6</v>
      </c>
      <c r="I22" s="26">
        <v>-33.200000000000003</v>
      </c>
      <c r="J22" s="26">
        <v>-34.9</v>
      </c>
      <c r="K22" s="24">
        <f t="shared" si="1"/>
        <v>-97.7</v>
      </c>
      <c r="L22" s="26">
        <v>-32.700000000000003</v>
      </c>
      <c r="M22" s="26">
        <v>-29.2</v>
      </c>
      <c r="N22" s="26">
        <v>-30.6</v>
      </c>
      <c r="O22" s="24">
        <f t="shared" si="4"/>
        <v>-92.5</v>
      </c>
      <c r="P22" s="26">
        <v>-32.1</v>
      </c>
      <c r="Q22" s="26">
        <v>-32.4</v>
      </c>
      <c r="R22" s="26">
        <v>-36.6</v>
      </c>
      <c r="S22" s="24">
        <f t="shared" si="5"/>
        <v>-101.1</v>
      </c>
      <c r="T22" s="24">
        <f t="shared" si="2"/>
        <v>-379</v>
      </c>
    </row>
    <row r="23" spans="1:20" x14ac:dyDescent="0.25">
      <c r="A23" s="7"/>
      <c r="B23" s="5"/>
      <c r="C23" s="3" t="s">
        <v>29</v>
      </c>
      <c r="D23" s="26">
        <v>0</v>
      </c>
      <c r="E23" s="26">
        <v>0</v>
      </c>
      <c r="F23" s="26">
        <v>0.1</v>
      </c>
      <c r="G23" s="24">
        <f t="shared" si="3"/>
        <v>0.1</v>
      </c>
      <c r="H23" s="26">
        <v>0.3</v>
      </c>
      <c r="I23" s="26">
        <v>11.6</v>
      </c>
      <c r="J23" s="26">
        <v>50.4</v>
      </c>
      <c r="K23" s="24">
        <f t="shared" si="1"/>
        <v>62.3</v>
      </c>
      <c r="L23" s="26">
        <v>0</v>
      </c>
      <c r="M23" s="26">
        <v>0.7</v>
      </c>
      <c r="N23" s="26">
        <v>0</v>
      </c>
      <c r="O23" s="24">
        <f t="shared" si="4"/>
        <v>0.7</v>
      </c>
      <c r="P23" s="26">
        <v>0.6</v>
      </c>
      <c r="Q23" s="26">
        <v>95.7</v>
      </c>
      <c r="R23" s="26">
        <v>34.200000000000003</v>
      </c>
      <c r="S23" s="24">
        <f t="shared" si="5"/>
        <v>130.5</v>
      </c>
      <c r="T23" s="24">
        <f t="shared" si="2"/>
        <v>193.6</v>
      </c>
    </row>
    <row r="24" spans="1:20" ht="60" x14ac:dyDescent="0.25">
      <c r="B24" s="6"/>
      <c r="C24" s="3" t="s">
        <v>50</v>
      </c>
      <c r="D24" s="26">
        <v>1</v>
      </c>
      <c r="E24" s="26">
        <v>0.5</v>
      </c>
      <c r="F24" s="26">
        <v>0.9</v>
      </c>
      <c r="G24" s="24">
        <f t="shared" si="3"/>
        <v>2.4</v>
      </c>
      <c r="H24" s="26">
        <v>0.6</v>
      </c>
      <c r="I24" s="26">
        <v>6.9</v>
      </c>
      <c r="J24" s="26">
        <v>1.2</v>
      </c>
      <c r="K24" s="24">
        <f t="shared" si="1"/>
        <v>8.6999999999999993</v>
      </c>
      <c r="L24" s="26">
        <v>0.7</v>
      </c>
      <c r="M24" s="26">
        <v>0.9</v>
      </c>
      <c r="N24" s="26">
        <v>1.7</v>
      </c>
      <c r="O24" s="24">
        <f t="shared" si="4"/>
        <v>3.3</v>
      </c>
      <c r="P24" s="26">
        <v>0.5</v>
      </c>
      <c r="Q24" s="26">
        <v>0.5</v>
      </c>
      <c r="R24" s="26">
        <v>4.9000000000000004</v>
      </c>
      <c r="S24" s="24">
        <f t="shared" si="5"/>
        <v>5.9</v>
      </c>
      <c r="T24" s="24">
        <f t="shared" si="2"/>
        <v>20.299999999999997</v>
      </c>
    </row>
    <row r="25" spans="1:20" x14ac:dyDescent="0.25">
      <c r="B25" s="4">
        <v>2</v>
      </c>
      <c r="C25" s="1" t="s">
        <v>30</v>
      </c>
      <c r="D25" s="28">
        <f t="shared" ref="D25:R25" si="6">D26+D27+D28+D29+D30+D31+D32</f>
        <v>-619.1</v>
      </c>
      <c r="E25" s="28">
        <f t="shared" si="6"/>
        <v>-581.79999999999995</v>
      </c>
      <c r="F25" s="28">
        <f t="shared" si="6"/>
        <v>-574.49999999999989</v>
      </c>
      <c r="G25" s="23">
        <f>SUM(D25:F25)</f>
        <v>-1775.4</v>
      </c>
      <c r="H25" s="28">
        <f t="shared" si="6"/>
        <v>-576.70000000000005</v>
      </c>
      <c r="I25" s="28">
        <f t="shared" si="6"/>
        <v>-574.19999999999993</v>
      </c>
      <c r="J25" s="28">
        <f t="shared" si="6"/>
        <v>-594.80000000000007</v>
      </c>
      <c r="K25" s="23">
        <f>SUM(H25:J25)</f>
        <v>-1745.7000000000003</v>
      </c>
      <c r="L25" s="28">
        <f t="shared" si="6"/>
        <v>-524.6</v>
      </c>
      <c r="M25" s="28">
        <f t="shared" si="6"/>
        <v>-529.6</v>
      </c>
      <c r="N25" s="28">
        <f t="shared" si="6"/>
        <v>-562</v>
      </c>
      <c r="O25" s="23">
        <f>SUM(L25:N25)</f>
        <v>-1616.2</v>
      </c>
      <c r="P25" s="28">
        <f t="shared" si="6"/>
        <v>-594.1</v>
      </c>
      <c r="Q25" s="28">
        <f t="shared" si="6"/>
        <v>-600.4</v>
      </c>
      <c r="R25" s="28">
        <f t="shared" si="6"/>
        <v>-1002.7999999999998</v>
      </c>
      <c r="S25" s="23">
        <f>P25+Q25+R25</f>
        <v>-2197.2999999999997</v>
      </c>
      <c r="T25" s="23">
        <f>G25+K25+O25+S25</f>
        <v>-7334.6</v>
      </c>
    </row>
    <row r="26" spans="1:20" x14ac:dyDescent="0.25">
      <c r="B26" s="5"/>
      <c r="C26" s="2" t="s">
        <v>31</v>
      </c>
      <c r="D26" s="26">
        <v>-152.9</v>
      </c>
      <c r="E26" s="26">
        <v>-153.4</v>
      </c>
      <c r="F26" s="26">
        <v>-160.9</v>
      </c>
      <c r="G26" s="24">
        <f>SUM(D26:F26)</f>
        <v>-467.20000000000005</v>
      </c>
      <c r="H26" s="26">
        <v>-162.4</v>
      </c>
      <c r="I26" s="26">
        <v>-165.6</v>
      </c>
      <c r="J26" s="26">
        <v>-185.4</v>
      </c>
      <c r="K26" s="24">
        <f>SUM(H26:J26)</f>
        <v>-513.4</v>
      </c>
      <c r="L26" s="26">
        <v>-154.4</v>
      </c>
      <c r="M26" s="26">
        <v>-149.19999999999999</v>
      </c>
      <c r="N26" s="26">
        <v>-158.19999999999999</v>
      </c>
      <c r="O26" s="24">
        <f>SUM(L26:N26)</f>
        <v>-461.8</v>
      </c>
      <c r="P26" s="26">
        <v>-167.1</v>
      </c>
      <c r="Q26" s="26">
        <v>-175.6</v>
      </c>
      <c r="R26" s="26">
        <v>-273.2</v>
      </c>
      <c r="S26" s="24">
        <f>P26+Q26+R26</f>
        <v>-615.9</v>
      </c>
      <c r="T26" s="24">
        <f>G26+K26+O26+S26</f>
        <v>-2058.3000000000002</v>
      </c>
    </row>
    <row r="27" spans="1:20" x14ac:dyDescent="0.25">
      <c r="B27" s="5"/>
      <c r="C27" s="2" t="s">
        <v>32</v>
      </c>
      <c r="D27" s="26">
        <v>-99.4</v>
      </c>
      <c r="E27" s="26">
        <v>-92.4</v>
      </c>
      <c r="F27" s="26">
        <v>-102.6</v>
      </c>
      <c r="G27" s="24">
        <f t="shared" ref="G27:G32" si="7">SUM(D27:F27)</f>
        <v>-294.39999999999998</v>
      </c>
      <c r="H27" s="26">
        <v>-102.2</v>
      </c>
      <c r="I27" s="26">
        <v>-100.5</v>
      </c>
      <c r="J27" s="26">
        <v>-92.2</v>
      </c>
      <c r="K27" s="24">
        <f t="shared" ref="K27:K32" si="8">SUM(H27:J27)</f>
        <v>-294.89999999999998</v>
      </c>
      <c r="L27" s="26">
        <v>-78.2</v>
      </c>
      <c r="M27" s="26">
        <v>-82.2</v>
      </c>
      <c r="N27" s="26">
        <v>-101.4</v>
      </c>
      <c r="O27" s="24">
        <f t="shared" ref="O27:O32" si="9">SUM(L27:N27)</f>
        <v>-261.8</v>
      </c>
      <c r="P27" s="26">
        <v>-112.4</v>
      </c>
      <c r="Q27" s="26">
        <v>-106.5</v>
      </c>
      <c r="R27" s="26">
        <v>-160.80000000000001</v>
      </c>
      <c r="S27" s="24">
        <f t="shared" ref="S27:S32" si="10">P27+Q27+R27</f>
        <v>-379.70000000000005</v>
      </c>
      <c r="T27" s="24">
        <f t="shared" ref="T27:T32" si="11">G27+K27+O27+S27</f>
        <v>-1230.8</v>
      </c>
    </row>
    <row r="28" spans="1:20" x14ac:dyDescent="0.25">
      <c r="B28" s="5"/>
      <c r="C28" s="2" t="s">
        <v>39</v>
      </c>
      <c r="D28" s="26">
        <v>-212.4</v>
      </c>
      <c r="E28" s="26">
        <v>-201</v>
      </c>
      <c r="F28" s="26">
        <v>-204.2</v>
      </c>
      <c r="G28" s="24">
        <f t="shared" si="7"/>
        <v>-617.59999999999991</v>
      </c>
      <c r="H28" s="26">
        <v>-212.5</v>
      </c>
      <c r="I28" s="26">
        <v>-208.6</v>
      </c>
      <c r="J28" s="26">
        <v>-210.1</v>
      </c>
      <c r="K28" s="24">
        <f t="shared" si="8"/>
        <v>-631.20000000000005</v>
      </c>
      <c r="L28" s="26">
        <v>-206.3</v>
      </c>
      <c r="M28" s="26">
        <v>-200.5</v>
      </c>
      <c r="N28" s="26">
        <v>-209.3</v>
      </c>
      <c r="O28" s="24">
        <f t="shared" si="9"/>
        <v>-616.1</v>
      </c>
      <c r="P28" s="26">
        <v>-214.8</v>
      </c>
      <c r="Q28" s="26">
        <v>-210.4</v>
      </c>
      <c r="R28" s="26">
        <v>-213.8</v>
      </c>
      <c r="S28" s="24">
        <f t="shared" si="10"/>
        <v>-639</v>
      </c>
      <c r="T28" s="24">
        <f t="shared" si="11"/>
        <v>-2503.9</v>
      </c>
    </row>
    <row r="29" spans="1:20" x14ac:dyDescent="0.25">
      <c r="B29" s="5"/>
      <c r="C29" s="2" t="s">
        <v>33</v>
      </c>
      <c r="D29" s="26">
        <v>-107.5</v>
      </c>
      <c r="E29" s="26">
        <v>-90.1</v>
      </c>
      <c r="F29" s="26">
        <v>-57.6</v>
      </c>
      <c r="G29" s="24">
        <f t="shared" si="7"/>
        <v>-255.2</v>
      </c>
      <c r="H29" s="26">
        <v>-50.3</v>
      </c>
      <c r="I29" s="26">
        <v>-48.8</v>
      </c>
      <c r="J29" s="26">
        <v>-55.1</v>
      </c>
      <c r="K29" s="24">
        <f t="shared" si="8"/>
        <v>-154.19999999999999</v>
      </c>
      <c r="L29" s="26">
        <v>-40</v>
      </c>
      <c r="M29" s="26">
        <v>-48.6</v>
      </c>
      <c r="N29" s="26">
        <v>-41.6</v>
      </c>
      <c r="O29" s="24">
        <f t="shared" si="9"/>
        <v>-130.19999999999999</v>
      </c>
      <c r="P29" s="26">
        <v>-49.4</v>
      </c>
      <c r="Q29" s="26">
        <v>-58.4</v>
      </c>
      <c r="R29" s="26">
        <v>-173.3</v>
      </c>
      <c r="S29" s="24">
        <f t="shared" si="10"/>
        <v>-281.10000000000002</v>
      </c>
      <c r="T29" s="24">
        <f t="shared" si="11"/>
        <v>-820.69999999999993</v>
      </c>
    </row>
    <row r="30" spans="1:20" x14ac:dyDescent="0.25">
      <c r="B30" s="5"/>
      <c r="C30" s="2" t="s">
        <v>34</v>
      </c>
      <c r="D30" s="26">
        <v>-2.4</v>
      </c>
      <c r="E30" s="26">
        <v>-2.2999999999999998</v>
      </c>
      <c r="F30" s="26">
        <v>-3.3</v>
      </c>
      <c r="G30" s="24">
        <f t="shared" si="7"/>
        <v>-7.9999999999999991</v>
      </c>
      <c r="H30" s="26">
        <v>-3.1</v>
      </c>
      <c r="I30" s="26">
        <v>-4.4000000000000004</v>
      </c>
      <c r="J30" s="26">
        <v>-3.5</v>
      </c>
      <c r="K30" s="24">
        <f t="shared" si="8"/>
        <v>-11</v>
      </c>
      <c r="L30" s="26">
        <v>-2.6</v>
      </c>
      <c r="M30" s="26">
        <v>-2.7</v>
      </c>
      <c r="N30" s="26">
        <v>-3.6</v>
      </c>
      <c r="O30" s="24">
        <f t="shared" si="9"/>
        <v>-8.9</v>
      </c>
      <c r="P30" s="26">
        <v>-3.4</v>
      </c>
      <c r="Q30" s="26">
        <v>-3.5</v>
      </c>
      <c r="R30" s="26">
        <v>-54</v>
      </c>
      <c r="S30" s="24">
        <f t="shared" si="10"/>
        <v>-60.9</v>
      </c>
      <c r="T30" s="24">
        <f t="shared" si="11"/>
        <v>-88.8</v>
      </c>
    </row>
    <row r="31" spans="1:20" x14ac:dyDescent="0.25">
      <c r="B31" s="5"/>
      <c r="C31" s="10" t="s">
        <v>35</v>
      </c>
      <c r="D31" s="26">
        <v>-41.2</v>
      </c>
      <c r="E31" s="26">
        <v>-41.5</v>
      </c>
      <c r="F31" s="26">
        <v>-42.8</v>
      </c>
      <c r="G31" s="24">
        <f t="shared" si="7"/>
        <v>-125.5</v>
      </c>
      <c r="H31" s="26">
        <v>-43.5</v>
      </c>
      <c r="I31" s="26">
        <v>-42.9</v>
      </c>
      <c r="J31" s="26">
        <v>-45.5</v>
      </c>
      <c r="K31" s="24">
        <f t="shared" si="8"/>
        <v>-131.9</v>
      </c>
      <c r="L31" s="26">
        <v>-41.1</v>
      </c>
      <c r="M31" s="26">
        <v>-44.3</v>
      </c>
      <c r="N31" s="26">
        <v>-45.5</v>
      </c>
      <c r="O31" s="24">
        <f t="shared" si="9"/>
        <v>-130.9</v>
      </c>
      <c r="P31" s="26">
        <v>-45</v>
      </c>
      <c r="Q31" s="26">
        <v>-44.2</v>
      </c>
      <c r="R31" s="26">
        <v>-72.400000000000006</v>
      </c>
      <c r="S31" s="24">
        <f t="shared" si="10"/>
        <v>-161.60000000000002</v>
      </c>
      <c r="T31" s="24">
        <f t="shared" si="11"/>
        <v>-549.9</v>
      </c>
    </row>
    <row r="32" spans="1:20" ht="30" x14ac:dyDescent="0.25">
      <c r="B32" s="6"/>
      <c r="C32" s="18" t="s">
        <v>51</v>
      </c>
      <c r="D32" s="26">
        <v>-3.3</v>
      </c>
      <c r="E32" s="26">
        <v>-1.1000000000000001</v>
      </c>
      <c r="F32" s="26">
        <v>-3.1</v>
      </c>
      <c r="G32" s="24">
        <f t="shared" si="7"/>
        <v>-7.5</v>
      </c>
      <c r="H32" s="26">
        <v>-2.7</v>
      </c>
      <c r="I32" s="26">
        <v>-3.4</v>
      </c>
      <c r="J32" s="26">
        <v>-3</v>
      </c>
      <c r="K32" s="24">
        <f t="shared" si="8"/>
        <v>-9.1</v>
      </c>
      <c r="L32" s="26">
        <v>-2</v>
      </c>
      <c r="M32" s="26">
        <v>-2.1</v>
      </c>
      <c r="N32" s="26">
        <v>-2.4</v>
      </c>
      <c r="O32" s="24">
        <f t="shared" si="9"/>
        <v>-6.5</v>
      </c>
      <c r="P32" s="26">
        <v>-2</v>
      </c>
      <c r="Q32" s="26">
        <v>-1.8</v>
      </c>
      <c r="R32" s="26">
        <v>-55.3</v>
      </c>
      <c r="S32" s="24">
        <f t="shared" si="10"/>
        <v>-59.099999999999994</v>
      </c>
      <c r="T32" s="24">
        <f t="shared" si="11"/>
        <v>-82.199999999999989</v>
      </c>
    </row>
    <row r="34" spans="3:3" x14ac:dyDescent="0.25">
      <c r="C34" t="s">
        <v>22</v>
      </c>
    </row>
    <row r="35" spans="3:3" x14ac:dyDescent="0.25">
      <c r="C35" t="s">
        <v>15</v>
      </c>
    </row>
    <row r="37" spans="3:3" x14ac:dyDescent="0.25">
      <c r="C37" t="s">
        <v>14</v>
      </c>
    </row>
    <row r="38" spans="3:3" x14ac:dyDescent="0.25">
      <c r="C38" t="s">
        <v>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centr_gov</vt:lpstr>
      <vt:lpstr>social_sec</vt:lpstr>
      <vt:lpstr>local_gov</vt:lpstr>
      <vt:lpstr>general_gov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2017-08-29T09:11:35Z</dcterms:modified>
</cp:coreProperties>
</file>